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315" windowWidth="15480" windowHeight="9105" activeTab="4"/>
  </bookViews>
  <sheets>
    <sheet name="CDPS" sheetId="1" r:id="rId1"/>
    <sheet name="BCDKT" sheetId="2" r:id="rId2"/>
    <sheet name="KQKD" sheetId="3" r:id="rId3"/>
    <sheet name="LCTT" sheetId="4" r:id="rId4"/>
    <sheet name="TM BCTC" sheetId="5" r:id="rId5"/>
  </sheets>
  <externalReferences>
    <externalReference r:id="rId8"/>
    <externalReference r:id="rId9"/>
  </externalReferences>
  <definedNames>
    <definedName name="_xlnm.Print_Titles" localSheetId="1">'BCDKT'!$1:$5</definedName>
    <definedName name="_xlnm.Print_Titles" localSheetId="0">'CDPS'!$7:$8</definedName>
  </definedNames>
  <calcPr fullCalcOnLoad="1"/>
</workbook>
</file>

<file path=xl/sharedStrings.xml><?xml version="1.0" encoding="utf-8"?>
<sst xmlns="http://schemas.openxmlformats.org/spreadsheetml/2006/main" count="533" uniqueCount="414">
  <si>
    <t>17. Lợi nhuận sau thuế thu nhập DN</t>
  </si>
  <si>
    <t>3. Doanh thu thuần về BH &amp; cung cấp DV</t>
  </si>
  <si>
    <t>5. Lợi nhuận gộp về BH và cung cấp DV</t>
  </si>
  <si>
    <t>TÀI SẢN</t>
  </si>
  <si>
    <t>Mã số</t>
  </si>
  <si>
    <t>Thuyết minh</t>
  </si>
  <si>
    <t>A – TÀI SẢN NGẮN HẠN</t>
  </si>
  <si>
    <t>I. 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</si>
  <si>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</si>
  <si>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</si>
  <si>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</si>
  <si>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</si>
  <si>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>2. Dự phòng giảm giá đầu tư ngắn hạn</t>
  </si>
  <si>
    <t>III. Các khoản phải thu</t>
  </si>
  <si>
    <t>1. Phải thu khách hàng</t>
  </si>
  <si>
    <t>2. Trả trước cho người bán</t>
  </si>
  <si>
    <t>3. Phải thu nội bộ ngắn hạn</t>
  </si>
  <si>
    <t>4. Phải thu theo tiến độ kế hoạch hợp đồng xây dựng</t>
  </si>
  <si>
    <t>5. Các khoản phải thu khác</t>
  </si>
  <si>
    <t>6. Dự phòng phải thu ngắn hạn khó đòi</t>
  </si>
  <si>
    <t>IV. Hàng tồn kho</t>
  </si>
  <si>
    <t>1. Hàng tồn kho</t>
  </si>
  <si>
    <t>2. Dự phòng giảm giá hàng tồn kho</t>
  </si>
  <si>
    <t>V. Tài sản ngắn hạn khác</t>
  </si>
  <si>
    <t>1. Chi phí trả trước ngắn hạn</t>
  </si>
  <si>
    <t>2. Thuế GTGT được khấu trừ</t>
  </si>
  <si>
    <t>3. Thuế và các khoản phải thu Nhà nước</t>
  </si>
  <si>
    <t>4. Tài sản ngắn hạn khác</t>
  </si>
  <si>
    <t>B – TÀI SẢN DÀI HẠN</t>
  </si>
  <si>
    <t>I. Các khoản phải thu dài hạn</t>
  </si>
  <si>
    <t>1. Phải thu dài hạn của khách hàng</t>
  </si>
  <si>
    <t>2. Vốn kinh doanh ở đơn vị trực thuộc</t>
  </si>
  <si>
    <t>3. Phải thu dài hạn nội bộ</t>
  </si>
  <si>
    <t>4. Phải thu dài hạn khác</t>
  </si>
  <si>
    <t>5. Dự phòng phải thu dài hạn khó đòi</t>
  </si>
  <si>
    <t>II. Tài sản cố định</t>
  </si>
  <si>
    <t>1. Tài sản cố định hữu hình</t>
  </si>
  <si>
    <t>- Nguyên giá</t>
  </si>
  <si>
    <t>- Giá trị hao mòn lũy kế</t>
  </si>
  <si>
    <t>2. Tài sản cố định thuê tài chính</t>
  </si>
  <si>
    <t>3. Tài sản cố định vô hình</t>
  </si>
  <si>
    <t>4. Chi phí xây dựng cơ bản dở dang</t>
  </si>
  <si>
    <t xml:space="preserve">III.  Bất động sản đầu tư </t>
  </si>
  <si>
    <t xml:space="preserve">IV. Các khoản đầu tư tài chính dài hạn </t>
  </si>
  <si>
    <t>1. Đầu tư vào công ty con</t>
  </si>
  <si>
    <t>2. Đầu tư vào công ty liên kết, liên doanh</t>
  </si>
  <si>
    <t>3. Đầu tư dài hạn khác</t>
  </si>
  <si>
    <t xml:space="preserve">4. Dự phòng giảm giá chứng khoán đầu tư dài hạn 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</si>
  <si>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</si>
  <si>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</si>
  <si>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</si>
  <si>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</si>
  <si>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</si>
  <si>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</si>
  <si>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A.  NỢ PHẢI TRẢ </t>
  </si>
  <si>
    <t>I. 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</si>
  <si>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</si>
  <si>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</si>
  <si>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</si>
  <si>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</si>
  <si>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</si>
  <si>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</si>
  <si>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</si>
  <si>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9. Các khoản phải trả ngắn hạn khác</t>
  </si>
  <si>
    <t>10. Dự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</si>
  <si>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</si>
  <si>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</si>
  <si>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</si>
  <si>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</si>
  <si>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</si>
  <si>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</si>
  <si>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</si>
  <si>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</si>
  <si>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</si>
  <si>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</si>
  <si>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</si>
  <si>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</si>
  <si>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</si>
  <si>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</si>
  <si>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</si>
  <si>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</si>
  <si>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</si>
  <si>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</si>
  <si>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</si>
  <si>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2. Nguồn kinh phí</t>
  </si>
  <si>
    <t>3. Nguồn kinh phí đã hình thành TSCĐ</t>
  </si>
  <si>
    <t xml:space="preserve">TỔNG CỘNG NGUỒN VỐN </t>
  </si>
  <si>
    <t xml:space="preserve">8. Phải trả theo tiến độ kế hoạch hợp đồng xây dựng </t>
  </si>
  <si>
    <t>CHỈ TIÊU</t>
  </si>
  <si>
    <t xml:space="preserve">Mã số </t>
  </si>
  <si>
    <t>01</t>
  </si>
  <si>
    <t>2. Các khoản giảm trừ doanh thu</t>
  </si>
  <si>
    <t>4. Giá vốn hàng bán</t>
  </si>
  <si>
    <t>6. Doanh thu hoạt động tài chính</t>
  </si>
  <si>
    <t>7. Chi phí tài chính</t>
  </si>
  <si>
    <t>- Trong đó:  Chi phí lãi vay</t>
  </si>
  <si>
    <t>8. Chi phí bán hàng</t>
  </si>
  <si>
    <t>9. Chi phí quản lý doanh nghiệp</t>
  </si>
  <si>
    <t>10. Lãi/(lỗ) từ hoạt động kinh doanh</t>
  </si>
  <si>
    <t>11. Thu nhập khác</t>
  </si>
  <si>
    <t>12. Chi phí khác</t>
  </si>
  <si>
    <t>13. Lợi nhuận khác</t>
  </si>
  <si>
    <t>Chi phí thuế TNDN hoãn lại</t>
  </si>
  <si>
    <t>18. Lãi cơ bản trên cổ phiếu</t>
  </si>
  <si>
    <t>CÔNG TY CỔ PHẦN SARA VIỆT NAM</t>
  </si>
  <si>
    <t>BẢNG CÂN ĐỐI KẾ TOÁN</t>
  </si>
  <si>
    <t>ĐVT: VNĐ</t>
  </si>
  <si>
    <t>BÁO CÁO KẾT QUẢ KINH DOANH</t>
  </si>
  <si>
    <t>14. Tổng lợi nhuận kế toán trước thuế</t>
  </si>
  <si>
    <t>Mẫu B01-DN</t>
  </si>
  <si>
    <t>Báo cáo tài chính</t>
  </si>
  <si>
    <t>Mẫu B 03 - DN</t>
  </si>
  <si>
    <t>BÁO CÁO LƯU CHUYỂN TIỀN TỆ</t>
  </si>
  <si>
    <t>(Theo phương pháp trực tiếp)</t>
  </si>
  <si>
    <t>Đơn vị tính: VND</t>
  </si>
  <si>
    <t>Chỉ tiêu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</si>
  <si>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</si>
  <si>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</si>
  <si>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</si>
  <si>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02</t>
  </si>
  <si>
    <t>3. Tiền chi trả cho người lao động</t>
  </si>
  <si>
    <t>03</t>
  </si>
  <si>
    <t>4. Tiền chi trả lãi vay</t>
  </si>
  <si>
    <t>04</t>
  </si>
  <si>
    <t>5. Tiền chi nộp thuế thu nhập doanh nghiệp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</si>
  <si>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</si>
  <si>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</si>
  <si>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</si>
  <si>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</si>
  <si>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</si>
  <si>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</si>
  <si>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</si>
  <si>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</si>
  <si>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</si>
  <si>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</si>
  <si>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</si>
  <si>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</si>
  <si>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</si>
  <si>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</si>
  <si>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</si>
  <si>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</si>
  <si>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</si>
  <si>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</si>
  <si>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</si>
  <si>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</si>
  <si>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</si>
  <si>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</si>
  <si>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</si>
  <si>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</si>
  <si>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</si>
  <si>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</si>
  <si>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</si>
  <si>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</si>
  <si>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</si>
  <si>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</si>
  <si>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</si>
  <si>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</si>
  <si>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</si>
  <si>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</si>
  <si>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</si>
  <si>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</si>
  <si>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</si>
  <si>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</si>
  <si>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</si>
  <si>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50</t>
  </si>
  <si>
    <t>60</t>
  </si>
  <si>
    <t>70</t>
  </si>
  <si>
    <t>LƯU CHUYỂN TIỀN THUẦN TRONG KỲ</t>
  </si>
  <si>
    <t>TIỀN VÀ TƯƠNG ĐƯƠNG TIỀN ĐẦU KỲ</t>
  </si>
  <si>
    <t xml:space="preserve">TIỀN VÀ TƯƠNG ĐƯƠNG TIỀN CUỐI KỲ </t>
  </si>
  <si>
    <t xml:space="preserve">15. Chi phí thuế TNDN </t>
  </si>
  <si>
    <t xml:space="preserve">Phòng 205, Khu đô thị Đại Kim, phường Định Công 
quận Hoàng Mai, TP Hà Nội 
</t>
  </si>
  <si>
    <t>Thuế GTGT được khấu trừ</t>
  </si>
  <si>
    <t>Chi phí trả trước dài hạn</t>
  </si>
  <si>
    <t>Vốn đầu tư của chủ sở hữu</t>
  </si>
  <si>
    <t>Lợi nhuận chưa phân phối</t>
  </si>
  <si>
    <t>Doanh thu hoạt động tài chính</t>
  </si>
  <si>
    <t>Chi phí tài chính</t>
  </si>
  <si>
    <t>2412B</t>
  </si>
  <si>
    <t>Tên tài khoản</t>
  </si>
  <si>
    <t>Tiền mặt</t>
  </si>
  <si>
    <t>Tiền Việt Nam</t>
  </si>
  <si>
    <t>Tiền gửi ngân hàng</t>
  </si>
  <si>
    <t>Ngân hàng Sài gòn công thương</t>
  </si>
  <si>
    <t>Phải thu của khách hàng</t>
  </si>
  <si>
    <t>Phải thu khách hàng</t>
  </si>
  <si>
    <t>Người mua trả tiền trước</t>
  </si>
  <si>
    <t>Thuế GTGT được khấu trừ của hàng hóa, dịch vụ</t>
  </si>
  <si>
    <t>Thuế GTGT đầu vào dùng cho SXKD chịu thuế</t>
  </si>
  <si>
    <t>Thuế GTGT phân bổ</t>
  </si>
  <si>
    <t>Phải thu khác</t>
  </si>
  <si>
    <t>Tạm ứng</t>
  </si>
  <si>
    <t>Tài sản cố định</t>
  </si>
  <si>
    <t>TSCĐ hữu hình</t>
  </si>
  <si>
    <t>TSCĐ vô hình</t>
  </si>
  <si>
    <t>Hao mòn TSCĐ</t>
  </si>
  <si>
    <t>Hao mòn TSCĐ hữu hình</t>
  </si>
  <si>
    <t>Hao mòn TSCĐ vô hình</t>
  </si>
  <si>
    <t>Xây dựng cơ bản dở dang</t>
  </si>
  <si>
    <t>Xây dựng cơ bản</t>
  </si>
  <si>
    <t>Dự án Hà tây</t>
  </si>
  <si>
    <t>Phải trả cho người bán</t>
  </si>
  <si>
    <t>Trả trước cho người bán</t>
  </si>
  <si>
    <t>Thuế thu nhập doanh nghiệp</t>
  </si>
  <si>
    <t>Phải trả người lao động</t>
  </si>
  <si>
    <t>Chi phí phải trả</t>
  </si>
  <si>
    <t>Phải trả, phải nộp khác</t>
  </si>
  <si>
    <t>Kinh phí công đoàn</t>
  </si>
  <si>
    <t>Bảo hiểm xã hội</t>
  </si>
  <si>
    <t>Bảo hiểm Y tế</t>
  </si>
  <si>
    <t>Bảo hiểm thất nghiệp</t>
  </si>
  <si>
    <t>Nguồn vốn kinh doanh</t>
  </si>
  <si>
    <t>Các quỹ khác thuộc vốn chủ sở hữu</t>
  </si>
  <si>
    <t>Lợi nhuận chưa phân phối năm trước</t>
  </si>
  <si>
    <t>Lợi nhuận chưa phân phối năm nay</t>
  </si>
  <si>
    <t>Quỹ khen thưởng, phúc lợi</t>
  </si>
  <si>
    <t>Quỹ khen thưởng</t>
  </si>
  <si>
    <t>Doanh thu bán hàng và cung cấp dịch vụ</t>
  </si>
  <si>
    <t>Chi phí quản lí kinh doanh</t>
  </si>
  <si>
    <t>Chi phí quản lý doanh nghiệp</t>
  </si>
  <si>
    <t>Xác định kết quả kinh doanh</t>
  </si>
  <si>
    <t>Thuế thu nhập cá nhân</t>
  </si>
  <si>
    <t>5.1</t>
  </si>
  <si>
    <t>5.2</t>
  </si>
  <si>
    <t>5.3</t>
  </si>
  <si>
    <t>5.4</t>
  </si>
  <si>
    <t>5.5</t>
  </si>
  <si>
    <t>5.6</t>
  </si>
  <si>
    <t>5.8</t>
  </si>
  <si>
    <t>5.7</t>
  </si>
  <si>
    <t>11. Quỹ khen thưởng phúc lợi</t>
  </si>
  <si>
    <t>B. VỐN CHỦ SỞ HỮU</t>
  </si>
  <si>
    <t>5.11</t>
  </si>
  <si>
    <t>5.10</t>
  </si>
  <si>
    <t>5.9</t>
  </si>
  <si>
    <t>6.1</t>
  </si>
  <si>
    <t>6.2</t>
  </si>
  <si>
    <t>6.4</t>
  </si>
  <si>
    <t>6.3</t>
  </si>
  <si>
    <t>6.5</t>
  </si>
  <si>
    <t>6.6</t>
  </si>
  <si>
    <t>Ngân hàng Nông nghiệp chi nhánh Đống Đa 1504201023363</t>
  </si>
  <si>
    <t>Ngân hàng Seabank Láng Hạ 01900000315107</t>
  </si>
  <si>
    <t>TM</t>
  </si>
  <si>
    <t>Công ty cổ phần Sara Việt Nam</t>
  </si>
  <si>
    <t>Địa chỉ: P205, A5 KĐT Đại Kim, Định Công, Hoàng Mai, HN</t>
  </si>
  <si>
    <t>MST: 0101476469</t>
  </si>
  <si>
    <t>BẢNG CÂN ĐỐI PHÁT SINH TÀI KHOẢN</t>
  </si>
  <si>
    <t>Kế toán trưởng</t>
  </si>
  <si>
    <t>Đầu tư tài chính dài hạn</t>
  </si>
  <si>
    <t>Đầu tư tài chính dài hạn khác</t>
  </si>
  <si>
    <t>Quỹ đầu tư phát triển</t>
  </si>
  <si>
    <t>Qũy phúc lợi</t>
  </si>
  <si>
    <t>Mẫu số S06-DN</t>
  </si>
  <si>
    <t>( Ban hành theo QĐ 15/2006/QĐ-BTC
Ngày 20/03/2006 của Bộ trưởng BTC)</t>
  </si>
  <si>
    <t>ĐVT: VND</t>
  </si>
  <si>
    <t xml:space="preserve">Người lập biểu </t>
  </si>
  <si>
    <t>Giám đốc</t>
  </si>
  <si>
    <t>(Ký, họ tên)</t>
  </si>
  <si>
    <t>Ký, họ tên, đóng dấu)</t>
  </si>
  <si>
    <t>Dư đầu kỳ</t>
  </si>
  <si>
    <t>Nợ</t>
  </si>
  <si>
    <t>Có</t>
  </si>
  <si>
    <t>Phát sinh</t>
  </si>
  <si>
    <t xml:space="preserve">Dư cuối kỳ </t>
  </si>
  <si>
    <t>Tài khoản</t>
  </si>
  <si>
    <t>2412F</t>
  </si>
  <si>
    <t>Dự án Datacenter</t>
  </si>
  <si>
    <t>2412G</t>
  </si>
  <si>
    <t>Dự án Mobipayment</t>
  </si>
  <si>
    <t>Thuế và các khoản phải nộp nhà nước</t>
  </si>
  <si>
    <t>Cộng phát sinh</t>
  </si>
  <si>
    <t>1. Doanh thu bán hàng và cung cấp DV</t>
  </si>
  <si>
    <t>Chi phí khác</t>
  </si>
  <si>
    <t>Doanh thu khác</t>
  </si>
  <si>
    <t>Dự phòng phải thu khó đòi</t>
  </si>
  <si>
    <t>Dự phòng giảm giá đầu tư tài chính dài hạn</t>
  </si>
  <si>
    <t>01/01/2013</t>
  </si>
  <si>
    <t>Cho giai đoạn từ ngày 01 tháng 01 đến ngày 31  tháng 03 năm 2013</t>
  </si>
  <si>
    <t>Giá vốn</t>
  </si>
  <si>
    <t xml:space="preserve">                             Tại ngày 30 tháng 06 năm 2013</t>
  </si>
  <si>
    <t xml:space="preserve">Cho giai đoạn từ ngày 01/01/2013
đến ngày 30/06/2013
</t>
  </si>
  <si>
    <t>30/06/2013</t>
  </si>
  <si>
    <t>Ngày 16 tháng 07 năm 2013</t>
  </si>
  <si>
    <t>Từ 01/01/2012
đến 30/06/2012</t>
  </si>
  <si>
    <t>Từ 01/01/2013
đến 30/06/2013</t>
  </si>
  <si>
    <t>Quý 2 Năm 2013</t>
  </si>
  <si>
    <t>Chi phí sản xuất, kinh doanh dở dang</t>
  </si>
  <si>
    <t>Doanh thu cung cấp dịch vụ</t>
  </si>
  <si>
    <t>Thuế GTGT phải nộp</t>
  </si>
  <si>
    <t>Thếu GTGT đầu ra</t>
  </si>
  <si>
    <t>Đầu tư ngắn hạn khác</t>
  </si>
  <si>
    <t>Doanh thu phần mềm (Ưu đãi thuế GTGT và TNDN)</t>
  </si>
  <si>
    <t>Quý 2 năm 2012</t>
  </si>
  <si>
    <t>Quý 2 năm 2013</t>
  </si>
  <si>
    <t>Từ 01/01/2012
đến 31/12/2012</t>
  </si>
  <si>
    <t>Từ ngày 01 tháng 01 năm 2012 đến ngày 30  tháng 06 năm 2013</t>
  </si>
  <si>
    <t>3, Tiền chi cho vay , mua các công cụ nợ của các đơn vị khác</t>
  </si>
  <si>
    <t>5, Tiền chi trả nợ thuê tài chính</t>
  </si>
  <si>
    <t>Nguyễn Thế Sơn</t>
  </si>
  <si>
    <t>P. Tổng Giám đốc</t>
  </si>
  <si>
    <t>Ngày    tháng     năm 2013</t>
  </si>
  <si>
    <t>Phạm Thị Hậu</t>
  </si>
  <si>
    <t>Mẫu số B 09 - DN</t>
  </si>
  <si>
    <t>BẢN THUYẾT MINH BÁO CÁO TÀI CHÍNH</t>
  </si>
  <si>
    <t>Từ ngày 01/01/2013 đến hết ngày 31/03/2013</t>
  </si>
  <si>
    <t>(tiếp theo)</t>
  </si>
  <si>
    <t>V.</t>
  </si>
  <si>
    <t>THÔNG TIN BỔ SUNG CHO CÁC KHOẢN MỤC TRÌNH BÀY TRONG BẢNG CÂN ĐỐI KẾ TOÁN</t>
  </si>
  <si>
    <t>1.</t>
  </si>
  <si>
    <t>Tiền</t>
  </si>
  <si>
    <t xml:space="preserve"> VND </t>
  </si>
  <si>
    <t>Tiền mặt VND</t>
  </si>
  <si>
    <t>Tổng cộng</t>
  </si>
  <si>
    <t>Các khoản phải thu ngắn hạn khác</t>
  </si>
  <si>
    <t>Công ty CP đầu tư xây dựng Sara 425</t>
  </si>
  <si>
    <t>Tài sản ngắn hạn khác</t>
  </si>
  <si>
    <t>Cộng</t>
  </si>
  <si>
    <t>Tài sản cố định hữu hình</t>
  </si>
  <si>
    <t xml:space="preserve"> Đơn vị tính: VND </t>
  </si>
  <si>
    <t>Khoản mục</t>
  </si>
  <si>
    <t xml:space="preserve"> Máy móc thiết bị </t>
  </si>
  <si>
    <t xml:space="preserve"> Phương tiện vận tải </t>
  </si>
  <si>
    <t xml:space="preserve"> Thiết bị, dụng cụ quản lý </t>
  </si>
  <si>
    <t xml:space="preserve"> Tổng cộng </t>
  </si>
  <si>
    <t>NGUYÊN GIÁ</t>
  </si>
  <si>
    <t>Số dư ngày 01/01/2013</t>
  </si>
  <si>
    <t>Mua trong kỳ</t>
  </si>
  <si>
    <t>Thanh lý trong kỳ</t>
  </si>
  <si>
    <t>GIÁ TRỊ HAO MÒN LUỸ KẾ</t>
  </si>
  <si>
    <t>Khấu hao trong kỳ</t>
  </si>
  <si>
    <t>Giảm khác</t>
  </si>
  <si>
    <t>GIÁ TRỊ CÒN LẠI</t>
  </si>
  <si>
    <t>Tại ngày 01/01/2013</t>
  </si>
  <si>
    <t>Chi phí xây dựng cơ bản dở dang</t>
  </si>
  <si>
    <t>Đầu tư dài hạn khác</t>
  </si>
  <si>
    <t>Góp vốn vào công ty Borsmi</t>
  </si>
  <si>
    <t>Dư phòng giảm giá đầu tư tài chính</t>
  </si>
  <si>
    <t xml:space="preserve">Công cụ, dụng cụ đang phân bổ </t>
  </si>
  <si>
    <t>Thuế và các khoản phải nộp Nhà nước</t>
  </si>
  <si>
    <t>Thuế GTGT</t>
  </si>
  <si>
    <t>Thuế Thu nhập doanh nghiệp</t>
  </si>
  <si>
    <t>Các khoản phải trả phải nộp ngắn hạn khác</t>
  </si>
  <si>
    <t xml:space="preserve">Bảo hiểm xã hội </t>
  </si>
  <si>
    <t>Bảo hiển y tế</t>
  </si>
  <si>
    <t xml:space="preserve">Bảo hiểm thất nghiệp </t>
  </si>
  <si>
    <t>Công ty cổ phần tập đoàn Sara (*)</t>
  </si>
  <si>
    <t>Vốn chủ sở hữu</t>
  </si>
  <si>
    <t>a.</t>
  </si>
  <si>
    <t xml:space="preserve">Thay đổi trong vốn chủ sở hữu </t>
  </si>
  <si>
    <t xml:space="preserve">Quỹ đầu tư phát triển </t>
  </si>
  <si>
    <t xml:space="preserve">Quỹ dự phòng tài chính </t>
  </si>
  <si>
    <t>Lợi nhuận sau thuế chưa phân phối</t>
  </si>
  <si>
    <t>Số dư ngày 01/01/2012</t>
  </si>
  <si>
    <t>Tăng vốn năm trước</t>
  </si>
  <si>
    <t>Lỗ năm trước</t>
  </si>
  <si>
    <t xml:space="preserve">Phân phối lợi nhuận </t>
  </si>
  <si>
    <t>Tăng vốn trong kỳ</t>
  </si>
  <si>
    <t xml:space="preserve">               -   </t>
  </si>
  <si>
    <t>Lỗ trong kỳ</t>
  </si>
  <si>
    <t xml:space="preserve">        -   </t>
  </si>
  <si>
    <t>Nhận vốn góp trong kỳ</t>
  </si>
  <si>
    <t>Phân phối lợi nhuận trong kỳ</t>
  </si>
  <si>
    <t>b</t>
  </si>
  <si>
    <t>Cổ phiếu</t>
  </si>
  <si>
    <t xml:space="preserve">Số lượng cổ phiếu đăng ký phát hành: </t>
  </si>
  <si>
    <t>Số lượng cổ phiếu đã được phát hành và góp vốn đầy đủ</t>
  </si>
  <si>
    <t xml:space="preserve">+ Cổ phiếu phổ thông: </t>
  </si>
  <si>
    <t>Số lượng cổ phiếu đang lưu hành:</t>
  </si>
  <si>
    <t>+ Cổ phiếu phổ thông</t>
  </si>
  <si>
    <t>Mệnh giá cổ phiếu lưu hành là: 10.000 đồng</t>
  </si>
  <si>
    <t>VI.</t>
  </si>
  <si>
    <t>THÔNG TIN BỔ SUNG CHO CÁC KHOẢN MỤC TRÌNH BÀY TRONG BÁO CÁO KẾT QUẢ HOẠT ĐỘNG KD</t>
  </si>
  <si>
    <t>Trong đó</t>
  </si>
  <si>
    <t>Doanh thu hoạt động không được ưu đãi thuế TNDN</t>
  </si>
  <si>
    <t>Hoạt động khác</t>
  </si>
  <si>
    <t>Doanh thu xây dựng</t>
  </si>
  <si>
    <t>Doanh thu hoạt động được ưu đãi thuế TNDN</t>
  </si>
  <si>
    <t>Dịch vụ thiết kế website, phần mềm</t>
  </si>
  <si>
    <t>Doanh thu thuần về bán hàng và cung cấp dịch vụ</t>
  </si>
  <si>
    <t>Giá vốn hàng bán</t>
  </si>
  <si>
    <t>Giá vốn hoạt động không được ưu đãi thuế TNDN</t>
  </si>
  <si>
    <t>Giá vốn hoạt động được ưu đãi thuế TNDN</t>
  </si>
  <si>
    <t>3.</t>
  </si>
  <si>
    <t>Lãi tiền gửi, tiền cho vay</t>
  </si>
  <si>
    <t>Doanh thu khấu hao TSCĐ</t>
  </si>
  <si>
    <t>Chi phí tài chính khác</t>
  </si>
  <si>
    <t xml:space="preserve">Chi phí thuế thu nhập doanh nghiệp hiện hành </t>
  </si>
  <si>
    <t xml:space="preserve">Lợi nhuận (lỗ) trước thuế </t>
  </si>
  <si>
    <t xml:space="preserve">Thu nhập chịu thuế </t>
  </si>
  <si>
    <t>Dịch vụ đào tạo, xây dựng, dịch vụ khác</t>
  </si>
  <si>
    <t>Dịch vụ phần mềm, thiết kế Website</t>
  </si>
  <si>
    <t>Thuế suất hiện hành</t>
  </si>
  <si>
    <t xml:space="preserve">Thuế TNDN được giảm </t>
  </si>
  <si>
    <t xml:space="preserve">Lãi cơ bản trên cổ phiếu </t>
  </si>
  <si>
    <t xml:space="preserve">Lợi nhuận sau thuế thu nhập doanh nghiệp </t>
  </si>
  <si>
    <t xml:space="preserve">Lợi nhuận phân bổ cho cổ đông hiện hữu </t>
  </si>
  <si>
    <t xml:space="preserve">Cổ phiếu lưu hành bình quân </t>
  </si>
  <si>
    <t>VII</t>
  </si>
  <si>
    <t>CÁC THÔNG TIN KHÁC</t>
  </si>
  <si>
    <t xml:space="preserve">Nghiệp vụ và số dư với các bên liên quan </t>
  </si>
  <si>
    <t>Phải thu</t>
  </si>
  <si>
    <t>Công ty CP Bosrmi</t>
  </si>
  <si>
    <t>Phải trả</t>
  </si>
  <si>
    <t xml:space="preserve">Công ty CP tập đoàn Sara </t>
  </si>
  <si>
    <t>Kế oán trưởng</t>
  </si>
  <si>
    <t>Số dư ngày 30/06/2013</t>
  </si>
  <si>
    <t>Tại ngày 30/06/2013</t>
  </si>
  <si>
    <t>Công ty Cổ phần Đầu tư Vietnamnet</t>
  </si>
  <si>
    <t>Từ 01/01/2013 đến 30/06/2013</t>
  </si>
  <si>
    <t>Từ 01/01/2012 đến 30/06/2012</t>
  </si>
  <si>
    <t>Số dư với các bên liên quan tại ngày 30/06/2013:</t>
  </si>
  <si>
    <t>Công ty CP Đầu tư Vietnamnet</t>
  </si>
  <si>
    <t xml:space="preserve"> Phó tổng giám đốc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</si>
</sst>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 * #,##0_ ;_ * \-#,##0_ ;_ * &quot;-&quot;??_ ;_ @_ "/>
    <numFmt numFmtId="174" formatCode="_ * #,##0.00_ ;_ * \-#,##0.00_ ;_ * &quot;-&quot;??_ ;_ @_ 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#,##0.0_);\(#,##0.0\)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(* #,##0.0_);_(* \(#,##0.0\);_(* &quot;-&quot;??_);_(@_)"/>
    <numFmt numFmtId="187" formatCode="_(* #,##0.0000000_);_(* \(#,##0.0000000\);_(* &quot;-&quot;??_);_(@_)"/>
    <numFmt numFmtId="188" formatCode="_(* #,##0.00000_);_(* \(#,##0.00000\);_(* &quot;-&quot;??_);_(@_)"/>
    <numFmt numFmtId="189" formatCode="0.0"/>
    <numFmt numFmtId="190" formatCode="#,##0;[Red]#,##0"/>
    <numFmt numFmtId="191" formatCode="_(* #,##0.000_);_(* \(#,##0.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_(* #,##0.0000_);_(* \(#,##0.0000\);_(* &quot;-&quot;??_);_(@_)"/>
    <numFmt numFmtId="198" formatCode="dd/mm/yyyy"/>
    <numFmt numFmtId="199" formatCode="0.0%"/>
  </numFmts>
  <fonts count="6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.VnTime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4" fillId="0" borderId="0" applyFill="0" applyBorder="0" applyProtection="0">
      <alignment horizontal="center"/>
    </xf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ill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172" fontId="5" fillId="0" borderId="0" xfId="43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72" fontId="11" fillId="0" borderId="0" xfId="43" applyNumberFormat="1" applyFont="1" applyBorder="1" applyAlignment="1">
      <alignment vertical="center"/>
    </xf>
    <xf numFmtId="172" fontId="0" fillId="0" borderId="0" xfId="43" applyNumberFormat="1" applyFont="1" applyAlignment="1">
      <alignment vertical="center"/>
    </xf>
    <xf numFmtId="172" fontId="20" fillId="0" borderId="0" xfId="43" applyNumberFormat="1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2" fontId="4" fillId="0" borderId="10" xfId="4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43" applyNumberFormat="1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72" fontId="0" fillId="0" borderId="0" xfId="43" applyNumberFormat="1" applyAlignment="1">
      <alignment vertical="center"/>
    </xf>
    <xf numFmtId="172" fontId="0" fillId="0" borderId="0" xfId="43" applyNumberFormat="1" applyAlignment="1">
      <alignment horizontal="center" vertical="center"/>
    </xf>
    <xf numFmtId="172" fontId="4" fillId="0" borderId="0" xfId="43" applyNumberFormat="1" applyFont="1" applyAlignment="1">
      <alignment vertical="center"/>
    </xf>
    <xf numFmtId="172" fontId="0" fillId="0" borderId="0" xfId="43" applyNumberFormat="1" applyAlignment="1">
      <alignment/>
    </xf>
    <xf numFmtId="172" fontId="26" fillId="0" borderId="0" xfId="43" applyNumberFormat="1" applyFont="1" applyAlignment="1">
      <alignment vertical="center"/>
    </xf>
    <xf numFmtId="172" fontId="0" fillId="0" borderId="0" xfId="43" applyNumberFormat="1" applyFont="1" applyBorder="1" applyAlignment="1">
      <alignment vertical="center"/>
    </xf>
    <xf numFmtId="172" fontId="4" fillId="0" borderId="11" xfId="43" applyNumberFormat="1" applyFont="1" applyBorder="1" applyAlignment="1">
      <alignment horizontal="center" vertical="center"/>
    </xf>
    <xf numFmtId="172" fontId="50" fillId="0" borderId="0" xfId="43" applyNumberFormat="1" applyFont="1" applyAlignment="1">
      <alignment vertical="center"/>
    </xf>
    <xf numFmtId="0" fontId="50" fillId="0" borderId="0" xfId="0" applyFont="1" applyAlignment="1">
      <alignment vertical="center"/>
    </xf>
    <xf numFmtId="172" fontId="4" fillId="0" borderId="12" xfId="43" applyNumberFormat="1" applyFont="1" applyBorder="1" applyAlignment="1">
      <alignment horizontal="center" vertical="center"/>
    </xf>
    <xf numFmtId="0" fontId="5" fillId="24" borderId="0" xfId="0" applyFont="1" applyFill="1" applyAlignment="1">
      <alignment vertical="top"/>
    </xf>
    <xf numFmtId="172" fontId="20" fillId="24" borderId="0" xfId="43" applyNumberFormat="1" applyFont="1" applyFill="1" applyAlignment="1">
      <alignment vertical="center"/>
    </xf>
    <xf numFmtId="172" fontId="5" fillId="24" borderId="0" xfId="43" applyNumberFormat="1" applyFont="1" applyFill="1" applyAlignment="1">
      <alignment vertical="center"/>
    </xf>
    <xf numFmtId="172" fontId="10" fillId="24" borderId="0" xfId="43" applyNumberFormat="1" applyFont="1" applyFill="1" applyBorder="1" applyAlignment="1">
      <alignment horizontal="right" vertical="center"/>
    </xf>
    <xf numFmtId="0" fontId="5" fillId="24" borderId="0" xfId="0" applyFont="1" applyFill="1" applyAlignment="1">
      <alignment vertical="center"/>
    </xf>
    <xf numFmtId="172" fontId="11" fillId="24" borderId="0" xfId="68" applyNumberFormat="1" applyFont="1" applyFill="1" applyBorder="1" applyAlignment="1">
      <alignment horizontal="right" vertical="center" wrapText="1"/>
      <protection/>
    </xf>
    <xf numFmtId="0" fontId="7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9" fillId="24" borderId="0" xfId="0" applyFont="1" applyFill="1" applyAlignment="1">
      <alignment horizontal="right" vertical="center" wrapText="1"/>
    </xf>
    <xf numFmtId="0" fontId="1" fillId="24" borderId="10" xfId="71" applyFont="1" applyFill="1" applyBorder="1" applyAlignment="1">
      <alignment horizontal="center" vertical="center"/>
      <protection/>
    </xf>
    <xf numFmtId="0" fontId="1" fillId="24" borderId="10" xfId="71" applyFont="1" applyFill="1" applyBorder="1" applyAlignment="1">
      <alignment horizontal="center" vertical="center" wrapText="1"/>
      <protection/>
    </xf>
    <xf numFmtId="14" fontId="1" fillId="24" borderId="10" xfId="0" applyNumberFormat="1" applyFont="1" applyFill="1" applyBorder="1" applyAlignment="1" quotePrefix="1">
      <alignment horizontal="right" vertical="center"/>
    </xf>
    <xf numFmtId="14" fontId="1" fillId="24" borderId="0" xfId="0" applyNumberFormat="1" applyFont="1" applyFill="1" applyBorder="1" applyAlignment="1" quotePrefix="1">
      <alignment horizontal="right" vertical="center"/>
    </xf>
    <xf numFmtId="0" fontId="1" fillId="24" borderId="13" xfId="0" applyFont="1" applyFill="1" applyBorder="1" applyAlignment="1">
      <alignment horizontal="center" vertical="center"/>
    </xf>
    <xf numFmtId="172" fontId="1" fillId="24" borderId="0" xfId="43" applyNumberFormat="1" applyFont="1" applyFill="1" applyBorder="1" applyAlignment="1">
      <alignment vertical="center"/>
    </xf>
    <xf numFmtId="0" fontId="1" fillId="24" borderId="14" xfId="71" applyFont="1" applyFill="1" applyBorder="1" applyAlignment="1">
      <alignment horizontal="center" vertical="center"/>
      <protection/>
    </xf>
    <xf numFmtId="0" fontId="2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/>
    </xf>
    <xf numFmtId="172" fontId="2" fillId="24" borderId="14" xfId="43" applyNumberFormat="1" applyFont="1" applyFill="1" applyBorder="1" applyAlignment="1">
      <alignment vertical="center"/>
    </xf>
    <xf numFmtId="172" fontId="2" fillId="24" borderId="0" xfId="43" applyNumberFormat="1" applyFont="1" applyFill="1" applyBorder="1" applyAlignment="1">
      <alignment vertical="center"/>
    </xf>
    <xf numFmtId="173" fontId="2" fillId="24" borderId="0" xfId="43" applyNumberFormat="1" applyFont="1" applyFill="1" applyBorder="1" applyAlignment="1">
      <alignment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172" fontId="2" fillId="24" borderId="15" xfId="43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71" applyFont="1" applyFill="1" applyBorder="1" applyAlignment="1">
      <alignment vertical="center"/>
      <protection/>
    </xf>
    <xf numFmtId="172" fontId="1" fillId="24" borderId="10" xfId="43" applyNumberFormat="1" applyFont="1" applyFill="1" applyBorder="1" applyAlignment="1">
      <alignment vertical="center"/>
    </xf>
    <xf numFmtId="0" fontId="2" fillId="24" borderId="0" xfId="71" applyFont="1" applyFill="1" applyBorder="1" applyAlignment="1">
      <alignment vertical="center"/>
      <protection/>
    </xf>
    <xf numFmtId="0" fontId="2" fillId="24" borderId="0" xfId="71" applyFont="1" applyFill="1" applyBorder="1" applyAlignment="1">
      <alignment horizontal="center" vertical="center"/>
      <protection/>
    </xf>
    <xf numFmtId="0" fontId="1" fillId="24" borderId="0" xfId="71" applyFont="1" applyFill="1" applyBorder="1" applyAlignment="1">
      <alignment horizontal="center" vertical="center"/>
      <protection/>
    </xf>
    <xf numFmtId="172" fontId="2" fillId="24" borderId="0" xfId="66" applyNumberFormat="1" applyFont="1" applyFill="1" applyBorder="1" applyAlignment="1">
      <alignment horizontal="right" vertical="center"/>
      <protection/>
    </xf>
    <xf numFmtId="172" fontId="2" fillId="24" borderId="0" xfId="66" applyNumberFormat="1" applyFont="1" applyFill="1" applyBorder="1" applyAlignment="1">
      <alignment vertical="center"/>
      <protection/>
    </xf>
    <xf numFmtId="172" fontId="2" fillId="24" borderId="0" xfId="71" applyNumberFormat="1" applyFont="1" applyFill="1" applyBorder="1" applyAlignment="1">
      <alignment vertical="center"/>
      <protection/>
    </xf>
    <xf numFmtId="0" fontId="2" fillId="24" borderId="13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 quotePrefix="1">
      <alignment horizontal="center" vertical="center"/>
    </xf>
    <xf numFmtId="172" fontId="2" fillId="24" borderId="13" xfId="43" applyNumberFormat="1" applyFont="1" applyFill="1" applyBorder="1" applyAlignment="1">
      <alignment vertical="center"/>
    </xf>
    <xf numFmtId="0" fontId="1" fillId="24" borderId="14" xfId="0" applyFont="1" applyFill="1" applyBorder="1" applyAlignment="1" quotePrefix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0" xfId="71" applyFont="1" applyFill="1" applyBorder="1" applyAlignment="1">
      <alignment vertical="center"/>
      <protection/>
    </xf>
    <xf numFmtId="0" fontId="17" fillId="24" borderId="0" xfId="0" applyFont="1" applyFill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6" xfId="71" applyFont="1" applyFill="1" applyBorder="1" applyAlignment="1">
      <alignment horizontal="center" vertical="center"/>
      <protection/>
    </xf>
    <xf numFmtId="172" fontId="1" fillId="24" borderId="16" xfId="43" applyNumberFormat="1" applyFont="1" applyFill="1" applyBorder="1" applyAlignment="1">
      <alignment vertical="center"/>
    </xf>
    <xf numFmtId="0" fontId="1" fillId="24" borderId="17" xfId="0" applyFont="1" applyFill="1" applyBorder="1" applyAlignment="1">
      <alignment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7" xfId="71" applyFont="1" applyFill="1" applyBorder="1" applyAlignment="1">
      <alignment horizontal="center" vertical="center"/>
      <protection/>
    </xf>
    <xf numFmtId="172" fontId="1" fillId="24" borderId="17" xfId="43" applyNumberFormat="1" applyFont="1" applyFill="1" applyBorder="1" applyAlignment="1">
      <alignment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7" xfId="71" applyFont="1" applyFill="1" applyBorder="1" applyAlignment="1">
      <alignment horizontal="center" vertical="center"/>
      <protection/>
    </xf>
    <xf numFmtId="172" fontId="2" fillId="24" borderId="17" xfId="43" applyNumberFormat="1" applyFont="1" applyFill="1" applyBorder="1" applyAlignment="1">
      <alignment/>
    </xf>
    <xf numFmtId="172" fontId="2" fillId="24" borderId="17" xfId="43" applyNumberFormat="1" applyFont="1" applyFill="1" applyBorder="1" applyAlignment="1">
      <alignment vertical="center"/>
    </xf>
    <xf numFmtId="37" fontId="14" fillId="24" borderId="17" xfId="0" applyNumberFormat="1" applyFont="1" applyFill="1" applyBorder="1" applyAlignment="1">
      <alignment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7" xfId="71" applyFont="1" applyFill="1" applyBorder="1" applyAlignment="1" quotePrefix="1">
      <alignment horizontal="center" vertical="center"/>
      <protection/>
    </xf>
    <xf numFmtId="0" fontId="2" fillId="24" borderId="17" xfId="71" applyFont="1" applyFill="1" applyBorder="1" applyAlignment="1">
      <alignment vertical="center"/>
      <protection/>
    </xf>
    <xf numFmtId="173" fontId="2" fillId="24" borderId="17" xfId="43" applyNumberFormat="1" applyFont="1" applyFill="1" applyBorder="1" applyAlignment="1">
      <alignment vertical="center"/>
    </xf>
    <xf numFmtId="0" fontId="2" fillId="24" borderId="17" xfId="0" applyFont="1" applyFill="1" applyBorder="1" applyAlignment="1" quotePrefix="1">
      <alignment horizontal="left" vertical="center"/>
    </xf>
    <xf numFmtId="0" fontId="2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71" applyFont="1" applyFill="1" applyBorder="1" applyAlignment="1" quotePrefix="1">
      <alignment horizontal="center" vertical="center"/>
      <protection/>
    </xf>
    <xf numFmtId="0" fontId="2" fillId="24" borderId="13" xfId="71" applyFont="1" applyFill="1" applyBorder="1" applyAlignment="1">
      <alignment horizontal="center" vertical="center"/>
      <protection/>
    </xf>
    <xf numFmtId="172" fontId="2" fillId="24" borderId="13" xfId="43" applyNumberFormat="1" applyFont="1" applyFill="1" applyBorder="1" applyAlignment="1">
      <alignment/>
    </xf>
    <xf numFmtId="0" fontId="2" fillId="24" borderId="16" xfId="0" applyFont="1" applyFill="1" applyBorder="1" applyAlignment="1">
      <alignment horizontal="center" vertical="center"/>
    </xf>
    <xf numFmtId="172" fontId="5" fillId="24" borderId="17" xfId="43" applyNumberFormat="1" applyFont="1" applyFill="1" applyBorder="1" applyAlignment="1">
      <alignment/>
    </xf>
    <xf numFmtId="43" fontId="2" fillId="24" borderId="17" xfId="43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center" vertical="center"/>
    </xf>
    <xf numFmtId="43" fontId="2" fillId="24" borderId="18" xfId="43" applyFont="1" applyFill="1" applyBorder="1" applyAlignment="1">
      <alignment horizontal="center" vertical="center"/>
    </xf>
    <xf numFmtId="172" fontId="5" fillId="24" borderId="18" xfId="43" applyNumberFormat="1" applyFont="1" applyFill="1" applyBorder="1" applyAlignment="1">
      <alignment/>
    </xf>
    <xf numFmtId="172" fontId="5" fillId="24" borderId="0" xfId="43" applyNumberFormat="1" applyFont="1" applyFill="1" applyAlignment="1">
      <alignment vertical="top"/>
    </xf>
    <xf numFmtId="0" fontId="8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172" fontId="0" fillId="24" borderId="0" xfId="43" applyNumberFormat="1" applyFill="1" applyAlignment="1">
      <alignment/>
    </xf>
    <xf numFmtId="0" fontId="20" fillId="24" borderId="10" xfId="41" applyFont="1" applyFill="1" applyBorder="1" applyAlignment="1" applyProtection="1">
      <alignment horizontal="center" vertical="center"/>
      <protection/>
    </xf>
    <xf numFmtId="0" fontId="20" fillId="24" borderId="10" xfId="41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>
      <alignment/>
    </xf>
    <xf numFmtId="172" fontId="10" fillId="24" borderId="17" xfId="43" applyNumberFormat="1" applyFont="1" applyFill="1" applyBorder="1" applyAlignment="1">
      <alignment shrinkToFit="1"/>
    </xf>
    <xf numFmtId="0" fontId="3" fillId="24" borderId="0" xfId="72" applyFont="1" applyFill="1" applyAlignment="1" applyProtection="1">
      <alignment/>
      <protection/>
    </xf>
    <xf numFmtId="172" fontId="0" fillId="24" borderId="0" xfId="43" applyNumberFormat="1" applyFill="1" applyAlignment="1">
      <alignment vertical="center"/>
    </xf>
    <xf numFmtId="172" fontId="0" fillId="24" borderId="0" xfId="43" applyNumberFormat="1" applyFont="1" applyFill="1" applyAlignment="1">
      <alignment vertical="center"/>
    </xf>
    <xf numFmtId="172" fontId="17" fillId="24" borderId="0" xfId="43" applyNumberFormat="1" applyFont="1" applyFill="1" applyAlignment="1">
      <alignment vertical="center"/>
    </xf>
    <xf numFmtId="172" fontId="21" fillId="24" borderId="0" xfId="43" applyNumberFormat="1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0" fillId="24" borderId="17" xfId="72" applyFont="1" applyFill="1" applyBorder="1" applyAlignment="1" applyProtection="1" quotePrefix="1">
      <alignment horizontal="center"/>
      <protection/>
    </xf>
    <xf numFmtId="0" fontId="20" fillId="24" borderId="17" xfId="71" applyFont="1" applyFill="1" applyBorder="1" applyAlignment="1">
      <alignment horizontal="center" vertical="top" shrinkToFit="1"/>
      <protection/>
    </xf>
    <xf numFmtId="0" fontId="20" fillId="24" borderId="17" xfId="72" applyFont="1" applyFill="1" applyBorder="1" applyAlignment="1" applyProtection="1">
      <alignment horizontal="center"/>
      <protection/>
    </xf>
    <xf numFmtId="172" fontId="5" fillId="24" borderId="17" xfId="43" applyNumberFormat="1" applyFont="1" applyFill="1" applyBorder="1" applyAlignment="1">
      <alignment shrinkToFit="1"/>
    </xf>
    <xf numFmtId="172" fontId="10" fillId="24" borderId="17" xfId="43" applyNumberFormat="1" applyFont="1" applyFill="1" applyBorder="1" applyAlignment="1">
      <alignment vertical="top" shrinkToFit="1"/>
    </xf>
    <xf numFmtId="0" fontId="20" fillId="24" borderId="17" xfId="72" applyFont="1" applyFill="1" applyBorder="1" applyAlignment="1" applyProtection="1">
      <alignment horizontal="center" wrapText="1"/>
      <protection/>
    </xf>
    <xf numFmtId="0" fontId="20" fillId="24" borderId="17" xfId="72" applyFont="1" applyFill="1" applyBorder="1" applyAlignment="1" applyProtection="1">
      <alignment horizontal="center" shrinkToFit="1"/>
      <protection/>
    </xf>
    <xf numFmtId="0" fontId="46" fillId="24" borderId="17" xfId="72" applyFont="1" applyFill="1" applyBorder="1" applyAlignment="1" applyProtection="1" quotePrefix="1">
      <alignment horizontal="center"/>
      <protection/>
    </xf>
    <xf numFmtId="0" fontId="46" fillId="24" borderId="17" xfId="72" applyFont="1" applyFill="1" applyBorder="1" applyAlignment="1" applyProtection="1">
      <alignment horizontal="center" shrinkToFit="1"/>
      <protection/>
    </xf>
    <xf numFmtId="0" fontId="45" fillId="24" borderId="17" xfId="72" applyFont="1" applyFill="1" applyBorder="1" applyAlignment="1" applyProtection="1">
      <alignment horizontal="center"/>
      <protection/>
    </xf>
    <xf numFmtId="0" fontId="45" fillId="24" borderId="17" xfId="72" applyFont="1" applyFill="1" applyBorder="1" applyAlignment="1" applyProtection="1">
      <alignment horizontal="center" shrinkToFit="1"/>
      <protection/>
    </xf>
    <xf numFmtId="0" fontId="20" fillId="24" borderId="18" xfId="72" applyFont="1" applyFill="1" applyBorder="1" applyAlignment="1" applyProtection="1">
      <alignment horizontal="center"/>
      <protection/>
    </xf>
    <xf numFmtId="0" fontId="20" fillId="24" borderId="18" xfId="71" applyFont="1" applyFill="1" applyBorder="1" applyAlignment="1">
      <alignment horizontal="center" vertical="top" shrinkToFit="1"/>
      <protection/>
    </xf>
    <xf numFmtId="172" fontId="10" fillId="24" borderId="18" xfId="43" applyNumberFormat="1" applyFont="1" applyFill="1" applyBorder="1" applyAlignment="1">
      <alignment shrinkToFit="1"/>
    </xf>
    <xf numFmtId="0" fontId="14" fillId="24" borderId="19" xfId="0" applyFont="1" applyFill="1" applyBorder="1" applyAlignment="1">
      <alignment vertical="center"/>
    </xf>
    <xf numFmtId="0" fontId="13" fillId="24" borderId="19" xfId="0" applyFont="1" applyFill="1" applyBorder="1" applyAlignment="1">
      <alignment horizontal="center" vertical="center" wrapText="1"/>
    </xf>
    <xf numFmtId="172" fontId="13" fillId="24" borderId="19" xfId="43" applyNumberFormat="1" applyFont="1" applyFill="1" applyBorder="1" applyAlignment="1">
      <alignment horizontal="center" vertical="center" wrapText="1"/>
    </xf>
    <xf numFmtId="0" fontId="14" fillId="24" borderId="20" xfId="0" applyFont="1" applyFill="1" applyBorder="1" applyAlignment="1">
      <alignment vertical="center"/>
    </xf>
    <xf numFmtId="0" fontId="12" fillId="24" borderId="20" xfId="0" applyFont="1" applyFill="1" applyBorder="1" applyAlignment="1">
      <alignment horizontal="center" vertical="center" wrapText="1"/>
    </xf>
    <xf numFmtId="172" fontId="5" fillId="24" borderId="20" xfId="43" applyNumberFormat="1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47" fillId="24" borderId="20" xfId="0" applyFont="1" applyFill="1" applyBorder="1" applyAlignment="1">
      <alignment horizontal="center" vertical="center" wrapText="1"/>
    </xf>
    <xf numFmtId="172" fontId="47" fillId="24" borderId="20" xfId="43" applyNumberFormat="1" applyFont="1" applyFill="1" applyBorder="1" applyAlignment="1">
      <alignment vertical="center" wrapText="1"/>
    </xf>
    <xf numFmtId="0" fontId="12" fillId="24" borderId="20" xfId="0" applyFont="1" applyFill="1" applyBorder="1" applyAlignment="1">
      <alignment vertical="center"/>
    </xf>
    <xf numFmtId="172" fontId="12" fillId="24" borderId="20" xfId="43" applyNumberFormat="1" applyFont="1" applyFill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2" fillId="24" borderId="21" xfId="0" applyFont="1" applyFill="1" applyBorder="1" applyAlignment="1">
      <alignment horizontal="center" vertical="center" wrapText="1"/>
    </xf>
    <xf numFmtId="172" fontId="13" fillId="24" borderId="21" xfId="43" applyNumberFormat="1" applyFont="1" applyFill="1" applyBorder="1" applyAlignment="1">
      <alignment vertical="center" wrapText="1"/>
    </xf>
    <xf numFmtId="172" fontId="4" fillId="0" borderId="10" xfId="43" applyNumberFormat="1" applyFont="1" applyBorder="1" applyAlignment="1">
      <alignment/>
    </xf>
    <xf numFmtId="0" fontId="20" fillId="24" borderId="16" xfId="72" applyFont="1" applyFill="1" applyBorder="1" applyAlignment="1" applyProtection="1" quotePrefix="1">
      <alignment horizontal="center"/>
      <protection/>
    </xf>
    <xf numFmtId="0" fontId="20" fillId="24" borderId="16" xfId="71" applyFont="1" applyFill="1" applyBorder="1" applyAlignment="1">
      <alignment horizontal="center" vertical="top" shrinkToFit="1"/>
      <protection/>
    </xf>
    <xf numFmtId="172" fontId="5" fillId="24" borderId="0" xfId="43" applyNumberFormat="1" applyFont="1" applyFill="1" applyBorder="1" applyAlignment="1">
      <alignment/>
    </xf>
    <xf numFmtId="172" fontId="0" fillId="0" borderId="0" xfId="43" applyNumberFormat="1" applyAlignment="1">
      <alignment vertical="top"/>
    </xf>
    <xf numFmtId="0" fontId="20" fillId="24" borderId="16" xfId="72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vertical="center" wrapText="1"/>
    </xf>
    <xf numFmtId="172" fontId="5" fillId="24" borderId="20" xfId="43" applyNumberFormat="1" applyFont="1" applyFill="1" applyBorder="1" applyAlignment="1">
      <alignment vertical="center" shrinkToFit="1"/>
    </xf>
    <xf numFmtId="0" fontId="10" fillId="24" borderId="16" xfId="72" applyFont="1" applyFill="1" applyBorder="1" applyAlignment="1" applyProtection="1">
      <alignment/>
      <protection/>
    </xf>
    <xf numFmtId="0" fontId="10" fillId="24" borderId="17" xfId="72" applyFont="1" applyFill="1" applyBorder="1" applyAlignment="1" applyProtection="1">
      <alignment/>
      <protection/>
    </xf>
    <xf numFmtId="0" fontId="10" fillId="24" borderId="17" xfId="72" applyFont="1" applyFill="1" applyBorder="1" applyAlignment="1" applyProtection="1">
      <alignment wrapText="1"/>
      <protection/>
    </xf>
    <xf numFmtId="0" fontId="23" fillId="24" borderId="17" xfId="72" applyFont="1" applyFill="1" applyBorder="1" applyAlignment="1" applyProtection="1" quotePrefix="1">
      <alignment/>
      <protection/>
    </xf>
    <xf numFmtId="0" fontId="5" fillId="24" borderId="17" xfId="72" applyFont="1" applyFill="1" applyBorder="1" applyAlignment="1" applyProtection="1">
      <alignment/>
      <protection/>
    </xf>
    <xf numFmtId="0" fontId="10" fillId="24" borderId="18" xfId="72" applyFont="1" applyFill="1" applyBorder="1" applyAlignment="1" applyProtection="1">
      <alignment/>
      <protection/>
    </xf>
    <xf numFmtId="0" fontId="11" fillId="24" borderId="22" xfId="0" applyFont="1" applyFill="1" applyBorder="1" applyAlignment="1">
      <alignment vertical="center" wrapText="1"/>
    </xf>
    <xf numFmtId="172" fontId="5" fillId="24" borderId="0" xfId="0" applyNumberFormat="1" applyFont="1" applyFill="1" applyAlignment="1">
      <alignment vertical="center"/>
    </xf>
    <xf numFmtId="37" fontId="12" fillId="24" borderId="0" xfId="0" applyNumberFormat="1" applyFont="1" applyFill="1" applyBorder="1" applyAlignment="1">
      <alignment vertical="center" wrapText="1"/>
    </xf>
    <xf numFmtId="3" fontId="5" fillId="24" borderId="0" xfId="0" applyNumberFormat="1" applyFont="1" applyFill="1" applyAlignment="1">
      <alignment vertical="center"/>
    </xf>
    <xf numFmtId="172" fontId="5" fillId="24" borderId="0" xfId="43" applyNumberFormat="1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5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172" fontId="12" fillId="0" borderId="0" xfId="43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172" fontId="12" fillId="24" borderId="20" xfId="43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2" fontId="12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72" fontId="12" fillId="24" borderId="20" xfId="43" applyNumberFormat="1" applyFont="1" applyFill="1" applyBorder="1" applyAlignment="1">
      <alignment vertical="center"/>
    </xf>
    <xf numFmtId="172" fontId="47" fillId="0" borderId="0" xfId="0" applyNumberFormat="1" applyFont="1" applyBorder="1" applyAlignment="1">
      <alignment vertical="center"/>
    </xf>
    <xf numFmtId="172" fontId="12" fillId="0" borderId="0" xfId="43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72" fontId="12" fillId="0" borderId="0" xfId="43" applyNumberFormat="1" applyFont="1" applyBorder="1" applyAlignment="1">
      <alignment vertical="center" wrapText="1"/>
    </xf>
    <xf numFmtId="172" fontId="12" fillId="0" borderId="0" xfId="0" applyNumberFormat="1" applyFont="1" applyAlignment="1">
      <alignment vertical="center"/>
    </xf>
    <xf numFmtId="172" fontId="23" fillId="0" borderId="0" xfId="43" applyNumberFormat="1" applyFont="1" applyAlignment="1">
      <alignment vertical="center"/>
    </xf>
    <xf numFmtId="172" fontId="5" fillId="25" borderId="0" xfId="0" applyNumberFormat="1" applyFont="1" applyFill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2" fontId="5" fillId="0" borderId="11" xfId="43" applyNumberFormat="1" applyFont="1" applyBorder="1" applyAlignment="1">
      <alignment vertical="center"/>
    </xf>
    <xf numFmtId="172" fontId="12" fillId="0" borderId="0" xfId="43" applyNumberFormat="1" applyFont="1" applyAlignment="1">
      <alignment vertical="center"/>
    </xf>
    <xf numFmtId="172" fontId="5" fillId="24" borderId="20" xfId="43" applyNumberFormat="1" applyFont="1" applyFill="1" applyBorder="1" applyAlignment="1">
      <alignment/>
    </xf>
    <xf numFmtId="172" fontId="12" fillId="24" borderId="20" xfId="43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11" xfId="43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right" vertical="center"/>
    </xf>
    <xf numFmtId="49" fontId="50" fillId="0" borderId="0" xfId="0" applyNumberFormat="1" applyFont="1" applyAlignment="1">
      <alignment horizontal="right" vertical="center"/>
    </xf>
    <xf numFmtId="172" fontId="4" fillId="0" borderId="0" xfId="43" applyNumberFormat="1" applyFont="1" applyAlignment="1">
      <alignment vertical="top"/>
    </xf>
    <xf numFmtId="172" fontId="0" fillId="24" borderId="0" xfId="43" applyNumberFormat="1" applyFill="1" applyAlignment="1">
      <alignment/>
    </xf>
    <xf numFmtId="172" fontId="45" fillId="24" borderId="17" xfId="43" applyNumberFormat="1" applyFont="1" applyFill="1" applyBorder="1" applyAlignment="1">
      <alignment shrinkToFit="1"/>
    </xf>
    <xf numFmtId="172" fontId="10" fillId="24" borderId="10" xfId="43" applyNumberFormat="1" applyFont="1" applyFill="1" applyBorder="1" applyAlignment="1">
      <alignment horizontal="right" vertical="center" wrapText="1"/>
    </xf>
    <xf numFmtId="172" fontId="5" fillId="24" borderId="20" xfId="43" applyNumberFormat="1" applyFont="1" applyFill="1" applyBorder="1" applyAlignment="1">
      <alignment shrinkToFit="1"/>
    </xf>
    <xf numFmtId="172" fontId="44" fillId="24" borderId="0" xfId="43" applyNumberFormat="1" applyFont="1" applyFill="1" applyAlignment="1">
      <alignment/>
    </xf>
    <xf numFmtId="172" fontId="4" fillId="0" borderId="0" xfId="43" applyNumberFormat="1" applyFont="1" applyAlignment="1">
      <alignment/>
    </xf>
    <xf numFmtId="0" fontId="4" fillId="0" borderId="0" xfId="69" applyFont="1">
      <alignment/>
      <protection/>
    </xf>
    <xf numFmtId="172" fontId="4" fillId="0" borderId="0" xfId="43" applyNumberFormat="1" applyFont="1" applyFill="1" applyAlignment="1">
      <alignment vertical="top"/>
    </xf>
    <xf numFmtId="172" fontId="0" fillId="0" borderId="0" xfId="43" applyNumberFormat="1" applyFill="1" applyAlignment="1">
      <alignment vertical="top"/>
    </xf>
    <xf numFmtId="172" fontId="4" fillId="0" borderId="11" xfId="43" applyNumberFormat="1" applyFont="1" applyBorder="1" applyAlignment="1">
      <alignment horizontal="center" vertical="center" wrapText="1"/>
    </xf>
    <xf numFmtId="0" fontId="4" fillId="0" borderId="0" xfId="69" applyFont="1" applyAlignment="1">
      <alignment wrapText="1"/>
      <protection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2" fontId="50" fillId="0" borderId="0" xfId="43" applyNumberFormat="1" applyFont="1" applyAlignment="1">
      <alignment horizontal="center" vertical="center" wrapText="1"/>
    </xf>
    <xf numFmtId="172" fontId="0" fillId="0" borderId="0" xfId="43" applyNumberFormat="1" applyFont="1" applyAlignment="1">
      <alignment vertical="center" wrapText="1"/>
    </xf>
    <xf numFmtId="172" fontId="0" fillId="0" borderId="0" xfId="43" applyNumberFormat="1" applyAlignment="1">
      <alignment vertical="center" wrapText="1"/>
    </xf>
    <xf numFmtId="172" fontId="0" fillId="0" borderId="0" xfId="0" applyNumberFormat="1" applyAlignment="1">
      <alignment vertical="center" wrapText="1"/>
    </xf>
    <xf numFmtId="0" fontId="0" fillId="0" borderId="14" xfId="69" applyBorder="1">
      <alignment/>
      <protection/>
    </xf>
    <xf numFmtId="0" fontId="0" fillId="0" borderId="14" xfId="69" applyBorder="1" applyAlignment="1">
      <alignment wrapText="1"/>
      <protection/>
    </xf>
    <xf numFmtId="172" fontId="0" fillId="0" borderId="14" xfId="43" applyNumberFormat="1" applyBorder="1" applyAlignment="1">
      <alignment/>
    </xf>
    <xf numFmtId="0" fontId="4" fillId="0" borderId="14" xfId="69" applyFont="1" applyBorder="1">
      <alignment/>
      <protection/>
    </xf>
    <xf numFmtId="0" fontId="4" fillId="0" borderId="14" xfId="69" applyFont="1" applyBorder="1" applyAlignment="1">
      <alignment wrapText="1"/>
      <protection/>
    </xf>
    <xf numFmtId="172" fontId="4" fillId="0" borderId="14" xfId="43" applyNumberFormat="1" applyFont="1" applyBorder="1" applyAlignment="1">
      <alignment/>
    </xf>
    <xf numFmtId="172" fontId="0" fillId="0" borderId="14" xfId="43" applyNumberFormat="1" applyFont="1" applyBorder="1" applyAlignment="1">
      <alignment/>
    </xf>
    <xf numFmtId="0" fontId="0" fillId="0" borderId="14" xfId="69" applyFont="1" applyBorder="1" applyAlignment="1">
      <alignment wrapText="1"/>
      <protection/>
    </xf>
    <xf numFmtId="0" fontId="0" fillId="0" borderId="14" xfId="69" applyFont="1" applyBorder="1">
      <alignment/>
      <protection/>
    </xf>
    <xf numFmtId="0" fontId="0" fillId="0" borderId="14" xfId="69" applyFont="1" applyBorder="1" applyAlignment="1">
      <alignment wrapText="1"/>
      <protection/>
    </xf>
    <xf numFmtId="172" fontId="0" fillId="0" borderId="0" xfId="43" applyNumberFormat="1" applyFont="1" applyAlignment="1">
      <alignment vertical="top"/>
    </xf>
    <xf numFmtId="0" fontId="0" fillId="0" borderId="0" xfId="0" applyFont="1" applyAlignment="1">
      <alignment vertical="top"/>
    </xf>
    <xf numFmtId="172" fontId="5" fillId="24" borderId="23" xfId="43" applyNumberFormat="1" applyFont="1" applyFill="1" applyBorder="1" applyAlignment="1">
      <alignment shrinkToFit="1"/>
    </xf>
    <xf numFmtId="172" fontId="10" fillId="24" borderId="23" xfId="43" applyNumberFormat="1" applyFont="1" applyFill="1" applyBorder="1" applyAlignment="1">
      <alignment vertical="top" shrinkToFit="1"/>
    </xf>
    <xf numFmtId="172" fontId="10" fillId="24" borderId="23" xfId="43" applyNumberFormat="1" applyFont="1" applyFill="1" applyBorder="1" applyAlignment="1">
      <alignment shrinkToFit="1"/>
    </xf>
    <xf numFmtId="172" fontId="20" fillId="24" borderId="23" xfId="43" applyNumberFormat="1" applyFont="1" applyFill="1" applyBorder="1" applyAlignment="1">
      <alignment shrinkToFit="1"/>
    </xf>
    <xf numFmtId="172" fontId="1" fillId="24" borderId="24" xfId="43" applyNumberFormat="1" applyFont="1" applyFill="1" applyBorder="1" applyAlignment="1">
      <alignment shrinkToFit="1"/>
    </xf>
    <xf numFmtId="0" fontId="20" fillId="24" borderId="10" xfId="72" applyFont="1" applyFill="1" applyBorder="1" applyAlignment="1" applyProtection="1">
      <alignment horizontal="right" vertical="center" wrapText="1"/>
      <protection/>
    </xf>
    <xf numFmtId="3" fontId="20" fillId="24" borderId="17" xfId="71" applyNumberFormat="1" applyFont="1" applyFill="1" applyBorder="1" applyAlignment="1">
      <alignment horizontal="center" vertical="top" shrinkToFit="1"/>
      <protection/>
    </xf>
    <xf numFmtId="3" fontId="20" fillId="24" borderId="17" xfId="72" applyNumberFormat="1" applyFont="1" applyFill="1" applyBorder="1" applyAlignment="1" applyProtection="1">
      <alignment horizontal="center" shrinkToFit="1"/>
      <protection/>
    </xf>
    <xf numFmtId="3" fontId="46" fillId="24" borderId="17" xfId="72" applyNumberFormat="1" applyFont="1" applyFill="1" applyBorder="1" applyAlignment="1" applyProtection="1">
      <alignment horizontal="center" shrinkToFit="1"/>
      <protection/>
    </xf>
    <xf numFmtId="3" fontId="45" fillId="24" borderId="17" xfId="72" applyNumberFormat="1" applyFont="1" applyFill="1" applyBorder="1" applyAlignment="1" applyProtection="1">
      <alignment horizontal="center" shrinkToFit="1"/>
      <protection/>
    </xf>
    <xf numFmtId="3" fontId="20" fillId="24" borderId="18" xfId="71" applyNumberFormat="1" applyFont="1" applyFill="1" applyBorder="1" applyAlignment="1">
      <alignment horizontal="center" vertical="top" shrinkToFit="1"/>
      <protection/>
    </xf>
    <xf numFmtId="3" fontId="45" fillId="24" borderId="16" xfId="71" applyNumberFormat="1" applyFont="1" applyFill="1" applyBorder="1" applyAlignment="1">
      <alignment horizontal="center" vertical="top" shrinkToFit="1"/>
      <protection/>
    </xf>
    <xf numFmtId="3" fontId="45" fillId="24" borderId="17" xfId="71" applyNumberFormat="1" applyFont="1" applyFill="1" applyBorder="1" applyAlignment="1">
      <alignment horizontal="center" vertical="top" shrinkToFit="1"/>
      <protection/>
    </xf>
    <xf numFmtId="172" fontId="5" fillId="0" borderId="0" xfId="43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2" fontId="13" fillId="0" borderId="0" xfId="43" applyNumberFormat="1" applyFont="1" applyBorder="1" applyAlignment="1">
      <alignment vertical="center"/>
    </xf>
    <xf numFmtId="0" fontId="4" fillId="24" borderId="0" xfId="0" applyFont="1" applyFill="1" applyAlignment="1">
      <alignment vertical="center"/>
    </xf>
    <xf numFmtId="172" fontId="4" fillId="24" borderId="0" xfId="43" applyNumberFormat="1" applyFont="1" applyFill="1" applyAlignment="1">
      <alignment vertical="center"/>
    </xf>
    <xf numFmtId="186" fontId="4" fillId="24" borderId="0" xfId="43" applyNumberFormat="1" applyFont="1" applyFill="1" applyAlignment="1">
      <alignment vertical="center"/>
    </xf>
    <xf numFmtId="172" fontId="18" fillId="0" borderId="0" xfId="43" applyNumberFormat="1" applyFont="1" applyBorder="1" applyAlignment="1">
      <alignment vertical="center"/>
    </xf>
    <xf numFmtId="0" fontId="14" fillId="24" borderId="0" xfId="68" applyFont="1" applyFill="1" applyAlignment="1">
      <alignment/>
      <protection/>
    </xf>
    <xf numFmtId="0" fontId="14" fillId="24" borderId="0" xfId="68" applyFont="1" applyFill="1" applyAlignment="1">
      <alignment vertical="center"/>
      <protection/>
    </xf>
    <xf numFmtId="0" fontId="18" fillId="24" borderId="0" xfId="68" applyFont="1" applyFill="1" applyBorder="1" applyAlignment="1">
      <alignment horizontal="right" vertical="center"/>
      <protection/>
    </xf>
    <xf numFmtId="0" fontId="18" fillId="24" borderId="0" xfId="68" applyFont="1" applyFill="1" applyBorder="1" applyAlignment="1">
      <alignment horizontal="left" vertical="center"/>
      <protection/>
    </xf>
    <xf numFmtId="172" fontId="18" fillId="24" borderId="0" xfId="43" applyNumberFormat="1" applyFont="1" applyFill="1" applyBorder="1" applyAlignment="1">
      <alignment horizontal="left" vertical="center"/>
    </xf>
    <xf numFmtId="0" fontId="18" fillId="24" borderId="0" xfId="68" applyFont="1" applyFill="1" applyAlignment="1">
      <alignment horizontal="right" vertical="center"/>
      <protection/>
    </xf>
    <xf numFmtId="0" fontId="18" fillId="24" borderId="0" xfId="68" applyFont="1" applyFill="1" applyAlignment="1">
      <alignment horizontal="left" vertical="center"/>
      <protection/>
    </xf>
    <xf numFmtId="172" fontId="14" fillId="24" borderId="0" xfId="43" applyNumberFormat="1" applyFont="1" applyFill="1" applyAlignment="1">
      <alignment vertical="center"/>
    </xf>
    <xf numFmtId="14" fontId="18" fillId="24" borderId="0" xfId="43" applyNumberFormat="1" applyFont="1" applyFill="1" applyBorder="1" applyAlignment="1">
      <alignment horizontal="right" vertical="center"/>
    </xf>
    <xf numFmtId="172" fontId="18" fillId="24" borderId="0" xfId="43" applyNumberFormat="1" applyFont="1" applyFill="1" applyAlignment="1" quotePrefix="1">
      <alignment horizontal="right" vertical="center"/>
    </xf>
    <xf numFmtId="172" fontId="18" fillId="24" borderId="0" xfId="43" applyNumberFormat="1" applyFont="1" applyFill="1" applyBorder="1" applyAlignment="1">
      <alignment horizontal="right" vertical="center"/>
    </xf>
    <xf numFmtId="172" fontId="18" fillId="24" borderId="11" xfId="43" applyNumberFormat="1" applyFont="1" applyFill="1" applyBorder="1" applyAlignment="1">
      <alignment horizontal="right" vertical="center"/>
    </xf>
    <xf numFmtId="0" fontId="19" fillId="24" borderId="0" xfId="68" applyFont="1" applyFill="1" applyAlignment="1">
      <alignment horizontal="right" vertical="center"/>
      <protection/>
    </xf>
    <xf numFmtId="0" fontId="14" fillId="24" borderId="0" xfId="68" applyFont="1" applyFill="1">
      <alignment/>
      <protection/>
    </xf>
    <xf numFmtId="0" fontId="19" fillId="24" borderId="0" xfId="68" applyFont="1" applyFill="1">
      <alignment/>
      <protection/>
    </xf>
    <xf numFmtId="172" fontId="2" fillId="24" borderId="0" xfId="43" applyNumberFormat="1" applyFont="1" applyFill="1" applyAlignment="1">
      <alignment/>
    </xf>
    <xf numFmtId="0" fontId="52" fillId="24" borderId="0" xfId="68" applyFont="1" applyFill="1" applyAlignment="1">
      <alignment vertical="center"/>
      <protection/>
    </xf>
    <xf numFmtId="0" fontId="14" fillId="24" borderId="0" xfId="68" applyFont="1" applyFill="1" applyAlignment="1">
      <alignment horizontal="left" vertical="center"/>
      <protection/>
    </xf>
    <xf numFmtId="172" fontId="18" fillId="24" borderId="0" xfId="43" applyNumberFormat="1" applyFont="1" applyFill="1" applyAlignment="1">
      <alignment vertical="center"/>
    </xf>
    <xf numFmtId="172" fontId="13" fillId="24" borderId="25" xfId="43" applyNumberFormat="1" applyFont="1" applyFill="1" applyBorder="1" applyAlignment="1">
      <alignment horizontal="right" vertical="center"/>
    </xf>
    <xf numFmtId="172" fontId="18" fillId="24" borderId="25" xfId="43" applyNumberFormat="1" applyFont="1" applyFill="1" applyBorder="1" applyAlignment="1">
      <alignment horizontal="right" vertical="center"/>
    </xf>
    <xf numFmtId="172" fontId="14" fillId="24" borderId="0" xfId="43" applyNumberFormat="1" applyFont="1" applyFill="1" applyBorder="1" applyAlignment="1">
      <alignment horizontal="right" vertical="center"/>
    </xf>
    <xf numFmtId="172" fontId="14" fillId="24" borderId="0" xfId="43" applyNumberFormat="1" applyFont="1" applyFill="1" applyAlignment="1">
      <alignment horizontal="right" vertical="center"/>
    </xf>
    <xf numFmtId="0" fontId="19" fillId="24" borderId="0" xfId="68" applyFont="1" applyFill="1" applyAlignment="1">
      <alignment horizontal="right" vertical="center" wrapText="1" indent="3"/>
      <protection/>
    </xf>
    <xf numFmtId="0" fontId="14" fillId="24" borderId="0" xfId="68" applyFont="1" applyFill="1" applyAlignment="1">
      <alignment horizontal="left" vertical="center" wrapText="1" indent="3"/>
      <protection/>
    </xf>
    <xf numFmtId="0" fontId="14" fillId="24" borderId="0" xfId="68" applyFont="1" applyFill="1" applyBorder="1" applyAlignment="1">
      <alignment horizontal="left" vertical="center" wrapText="1" indent="3"/>
      <protection/>
    </xf>
    <xf numFmtId="172" fontId="14" fillId="24" borderId="0" xfId="43" applyNumberFormat="1" applyFont="1" applyFill="1" applyBorder="1" applyAlignment="1">
      <alignment vertical="center"/>
    </xf>
    <xf numFmtId="172" fontId="2" fillId="24" borderId="0" xfId="43" applyNumberFormat="1" applyFont="1" applyFill="1" applyBorder="1" applyAlignment="1">
      <alignment/>
    </xf>
    <xf numFmtId="172" fontId="13" fillId="24" borderId="26" xfId="43" applyNumberFormat="1" applyFont="1" applyFill="1" applyBorder="1" applyAlignment="1">
      <alignment horizontal="right" vertical="center"/>
    </xf>
    <xf numFmtId="0" fontId="18" fillId="24" borderId="0" xfId="68" applyFont="1" applyFill="1" applyAlignment="1">
      <alignment vertical="center"/>
      <protection/>
    </xf>
    <xf numFmtId="172" fontId="19" fillId="24" borderId="0" xfId="43" applyNumberFormat="1" applyFont="1" applyFill="1" applyBorder="1" applyAlignment="1">
      <alignment horizontal="right" vertical="center"/>
    </xf>
    <xf numFmtId="172" fontId="12" fillId="24" borderId="0" xfId="43" applyNumberFormat="1" applyFont="1" applyFill="1" applyBorder="1" applyAlignment="1">
      <alignment horizontal="right" vertical="center"/>
    </xf>
    <xf numFmtId="172" fontId="53" fillId="24" borderId="25" xfId="43" applyNumberFormat="1" applyFont="1" applyFill="1" applyBorder="1" applyAlignment="1">
      <alignment horizontal="right" vertical="center"/>
    </xf>
    <xf numFmtId="172" fontId="52" fillId="24" borderId="0" xfId="43" applyNumberFormat="1" applyFont="1" applyFill="1" applyAlignment="1">
      <alignment horizontal="right" vertical="center"/>
    </xf>
    <xf numFmtId="0" fontId="12" fillId="24" borderId="0" xfId="68" applyFont="1" applyFill="1" applyBorder="1" applyAlignment="1">
      <alignment horizontal="right" vertical="center" wrapText="1"/>
      <protection/>
    </xf>
    <xf numFmtId="0" fontId="12" fillId="24" borderId="0" xfId="68" applyFont="1" applyFill="1" applyAlignment="1">
      <alignment vertical="center"/>
      <protection/>
    </xf>
    <xf numFmtId="0" fontId="13" fillId="24" borderId="11" xfId="68" applyFont="1" applyFill="1" applyBorder="1" applyAlignment="1">
      <alignment horizontal="center" vertical="center" wrapText="1"/>
      <protection/>
    </xf>
    <xf numFmtId="172" fontId="13" fillId="24" borderId="11" xfId="43" applyNumberFormat="1" applyFont="1" applyFill="1" applyBorder="1" applyAlignment="1">
      <alignment horizontal="center" vertical="center" wrapText="1"/>
    </xf>
    <xf numFmtId="0" fontId="13" fillId="24" borderId="0" xfId="68" applyFont="1" applyFill="1" applyAlignment="1">
      <alignment horizontal="right" vertical="center"/>
      <protection/>
    </xf>
    <xf numFmtId="0" fontId="13" fillId="24" borderId="0" xfId="68" applyFont="1" applyFill="1" applyAlignment="1">
      <alignment vertical="center"/>
      <protection/>
    </xf>
    <xf numFmtId="172" fontId="12" fillId="24" borderId="0" xfId="43" applyNumberFormat="1" applyFont="1" applyFill="1" applyAlignment="1">
      <alignment horizontal="right" vertical="center"/>
    </xf>
    <xf numFmtId="172" fontId="12" fillId="24" borderId="0" xfId="43" applyNumberFormat="1" applyFont="1" applyFill="1" applyAlignment="1">
      <alignment horizontal="left" vertical="center" indent="1"/>
    </xf>
    <xf numFmtId="172" fontId="12" fillId="24" borderId="0" xfId="43" applyNumberFormat="1" applyFont="1" applyFill="1" applyAlignment="1">
      <alignment vertical="center"/>
    </xf>
    <xf numFmtId="172" fontId="13" fillId="24" borderId="0" xfId="43" applyNumberFormat="1" applyFont="1" applyFill="1" applyAlignment="1">
      <alignment vertical="center" shrinkToFit="1"/>
    </xf>
    <xf numFmtId="172" fontId="13" fillId="24" borderId="0" xfId="43" applyNumberFormat="1" applyFont="1" applyFill="1" applyAlignment="1">
      <alignment horizontal="right" vertical="center" indent="1"/>
    </xf>
    <xf numFmtId="0" fontId="12" fillId="24" borderId="0" xfId="68" applyFont="1" applyFill="1" applyAlignment="1">
      <alignment horizontal="right" vertical="center"/>
      <protection/>
    </xf>
    <xf numFmtId="172" fontId="12" fillId="24" borderId="0" xfId="43" applyNumberFormat="1" applyFont="1" applyFill="1" applyAlignment="1">
      <alignment horizontal="right" vertical="center" indent="1"/>
    </xf>
    <xf numFmtId="172" fontId="13" fillId="24" borderId="0" xfId="43" applyNumberFormat="1" applyFont="1" applyFill="1" applyBorder="1" applyAlignment="1">
      <alignment horizontal="right" vertical="center" shrinkToFit="1"/>
    </xf>
    <xf numFmtId="172" fontId="13" fillId="24" borderId="0" xfId="43" applyNumberFormat="1" applyFont="1" applyFill="1" applyBorder="1" applyAlignment="1">
      <alignment horizontal="right" vertical="center"/>
    </xf>
    <xf numFmtId="172" fontId="12" fillId="24" borderId="0" xfId="43" applyNumberFormat="1" applyFont="1" applyFill="1" applyBorder="1" applyAlignment="1">
      <alignment horizontal="right" vertical="center" shrinkToFit="1"/>
    </xf>
    <xf numFmtId="172" fontId="12" fillId="24" borderId="0" xfId="43" applyNumberFormat="1" applyFont="1" applyFill="1" applyAlignment="1">
      <alignment vertical="center" shrinkToFit="1"/>
    </xf>
    <xf numFmtId="172" fontId="12" fillId="24" borderId="0" xfId="43" applyNumberFormat="1" applyFont="1" applyFill="1" applyAlignment="1">
      <alignment horizontal="right" vertical="center" shrinkToFit="1"/>
    </xf>
    <xf numFmtId="172" fontId="13" fillId="24" borderId="0" xfId="43" applyNumberFormat="1" applyFont="1" applyFill="1" applyAlignment="1">
      <alignment horizontal="right" vertical="center" shrinkToFit="1"/>
    </xf>
    <xf numFmtId="172" fontId="13" fillId="24" borderId="0" xfId="43" applyNumberFormat="1" applyFont="1" applyFill="1" applyAlignment="1">
      <alignment horizontal="right" vertical="center" indent="1" shrinkToFit="1"/>
    </xf>
    <xf numFmtId="0" fontId="14" fillId="24" borderId="0" xfId="68" applyFont="1" applyFill="1" applyAlignment="1">
      <alignment horizontal="right" vertical="center"/>
      <protection/>
    </xf>
    <xf numFmtId="0" fontId="19" fillId="24" borderId="0" xfId="68" applyFont="1" applyFill="1" applyAlignment="1">
      <alignment vertical="center"/>
      <protection/>
    </xf>
    <xf numFmtId="172" fontId="19" fillId="24" borderId="0" xfId="43" applyNumberFormat="1" applyFont="1" applyFill="1" applyAlignment="1">
      <alignment horizontal="right" vertical="center"/>
    </xf>
    <xf numFmtId="172" fontId="18" fillId="24" borderId="0" xfId="43" applyNumberFormat="1" applyFont="1" applyFill="1" applyBorder="1" applyAlignment="1" quotePrefix="1">
      <alignment horizontal="right" vertical="center"/>
    </xf>
    <xf numFmtId="0" fontId="14" fillId="24" borderId="0" xfId="68" applyFont="1" applyFill="1" applyAlignment="1">
      <alignment horizontal="right" vertical="center" wrapText="1"/>
      <protection/>
    </xf>
    <xf numFmtId="0" fontId="14" fillId="24" borderId="0" xfId="68" applyFont="1" applyFill="1" applyAlignment="1">
      <alignment vertical="center" wrapText="1"/>
      <protection/>
    </xf>
    <xf numFmtId="0" fontId="54" fillId="24" borderId="0" xfId="0" applyFont="1" applyFill="1" applyAlignment="1">
      <alignment vertical="top"/>
    </xf>
    <xf numFmtId="172" fontId="5" fillId="24" borderId="0" xfId="43" applyNumberFormat="1" applyFont="1" applyFill="1" applyAlignment="1">
      <alignment horizontal="right" vertical="top" wrapText="1"/>
    </xf>
    <xf numFmtId="172" fontId="2" fillId="24" borderId="0" xfId="43" applyNumberFormat="1" applyFont="1" applyFill="1" applyAlignment="1">
      <alignment horizontal="right" vertical="top" wrapText="1"/>
    </xf>
    <xf numFmtId="172" fontId="18" fillId="24" borderId="0" xfId="43" applyNumberFormat="1" applyFont="1" applyFill="1" applyBorder="1" applyAlignment="1">
      <alignment horizontal="center" vertical="center" wrapText="1"/>
    </xf>
    <xf numFmtId="172" fontId="18" fillId="24" borderId="0" xfId="43" applyNumberFormat="1" applyFont="1" applyFill="1" applyBorder="1" applyAlignment="1">
      <alignment horizontal="center" vertical="center"/>
    </xf>
    <xf numFmtId="172" fontId="2" fillId="24" borderId="0" xfId="43" applyNumberFormat="1" applyFont="1" applyFill="1" applyBorder="1" applyAlignment="1">
      <alignment vertical="top"/>
    </xf>
    <xf numFmtId="172" fontId="5" fillId="24" borderId="0" xfId="43" applyNumberFormat="1" applyFont="1" applyFill="1" applyBorder="1" applyAlignment="1">
      <alignment vertical="top"/>
    </xf>
    <xf numFmtId="172" fontId="52" fillId="24" borderId="0" xfId="43" applyNumberFormat="1" applyFont="1" applyFill="1" applyAlignment="1">
      <alignment vertical="center"/>
    </xf>
    <xf numFmtId="172" fontId="52" fillId="24" borderId="0" xfId="43" applyNumberFormat="1" applyFont="1" applyFill="1" applyBorder="1" applyAlignment="1">
      <alignment horizontal="right" vertical="center"/>
    </xf>
    <xf numFmtId="0" fontId="18" fillId="24" borderId="0" xfId="68" applyFont="1" applyFill="1" applyAlignment="1">
      <alignment horizontal="center" vertical="center"/>
      <protection/>
    </xf>
    <xf numFmtId="172" fontId="18" fillId="24" borderId="0" xfId="68" applyNumberFormat="1" applyFont="1" applyFill="1" applyBorder="1" applyAlignment="1" quotePrefix="1">
      <alignment horizontal="center" vertical="center"/>
      <protection/>
    </xf>
    <xf numFmtId="0" fontId="18" fillId="24" borderId="0" xfId="68" applyFont="1" applyFill="1" applyBorder="1" applyAlignment="1">
      <alignment horizontal="center" vertical="center"/>
      <protection/>
    </xf>
    <xf numFmtId="0" fontId="19" fillId="24" borderId="0" xfId="68" applyFont="1" applyFill="1" applyAlignment="1">
      <alignment horizontal="left" vertical="center" wrapText="1" indent="3"/>
      <protection/>
    </xf>
    <xf numFmtId="0" fontId="19" fillId="24" borderId="0" xfId="68" applyFont="1" applyFill="1" applyBorder="1" applyAlignment="1">
      <alignment horizontal="left" vertical="center" wrapText="1" indent="3"/>
      <protection/>
    </xf>
    <xf numFmtId="172" fontId="19" fillId="24" borderId="0" xfId="43" applyNumberFormat="1" applyFont="1" applyFill="1" applyAlignment="1">
      <alignment vertical="center"/>
    </xf>
    <xf numFmtId="172" fontId="18" fillId="24" borderId="11" xfId="43" applyNumberFormat="1" applyFont="1" applyFill="1" applyBorder="1" applyAlignment="1">
      <alignment horizontal="center" vertical="center"/>
    </xf>
    <xf numFmtId="0" fontId="14" fillId="24" borderId="0" xfId="68" applyFont="1" applyFill="1" applyAlignment="1">
      <alignment horizontal="left" vertical="center" wrapText="1"/>
      <protection/>
    </xf>
    <xf numFmtId="172" fontId="14" fillId="24" borderId="0" xfId="43" applyNumberFormat="1" applyFont="1" applyFill="1" applyBorder="1" applyAlignment="1">
      <alignment horizontal="center" vertical="center"/>
    </xf>
    <xf numFmtId="41" fontId="12" fillId="24" borderId="0" xfId="68" applyNumberFormat="1" applyFont="1" applyFill="1" applyBorder="1" applyAlignment="1">
      <alignment vertical="center" wrapText="1"/>
      <protection/>
    </xf>
    <xf numFmtId="41" fontId="12" fillId="24" borderId="0" xfId="43" applyNumberFormat="1" applyFont="1" applyFill="1" applyBorder="1" applyAlignment="1">
      <alignment vertical="center"/>
    </xf>
    <xf numFmtId="41" fontId="12" fillId="24" borderId="0" xfId="43" applyNumberFormat="1" applyFont="1" applyFill="1" applyBorder="1" applyAlignment="1">
      <alignment horizontal="right" vertical="center"/>
    </xf>
    <xf numFmtId="41" fontId="13" fillId="24" borderId="0" xfId="43" applyNumberFormat="1" applyFont="1" applyFill="1" applyBorder="1" applyAlignment="1">
      <alignment horizontal="right" vertical="center"/>
    </xf>
    <xf numFmtId="41" fontId="18" fillId="24" borderId="0" xfId="43" applyNumberFormat="1" applyFont="1" applyFill="1" applyBorder="1" applyAlignment="1">
      <alignment horizontal="right" vertical="center"/>
    </xf>
    <xf numFmtId="172" fontId="13" fillId="24" borderId="0" xfId="43" applyNumberFormat="1" applyFont="1" applyFill="1" applyBorder="1" applyAlignment="1">
      <alignment horizontal="center" vertical="center"/>
    </xf>
    <xf numFmtId="172" fontId="13" fillId="24" borderId="11" xfId="43" applyNumberFormat="1" applyFont="1" applyFill="1" applyBorder="1" applyAlignment="1">
      <alignment horizontal="center" vertical="center"/>
    </xf>
    <xf numFmtId="0" fontId="18" fillId="24" borderId="0" xfId="68" applyFont="1" applyFill="1">
      <alignment/>
      <protection/>
    </xf>
    <xf numFmtId="172" fontId="14" fillId="24" borderId="0" xfId="43" applyNumberFormat="1" applyFont="1" applyFill="1" applyAlignment="1">
      <alignment/>
    </xf>
    <xf numFmtId="0" fontId="18" fillId="24" borderId="0" xfId="68" applyFont="1" applyFill="1" applyAlignment="1">
      <alignment horizontal="right"/>
      <protection/>
    </xf>
    <xf numFmtId="0" fontId="13" fillId="24" borderId="0" xfId="68" applyFont="1" applyFill="1" applyBorder="1" applyAlignment="1">
      <alignment horizontal="center"/>
      <protection/>
    </xf>
    <xf numFmtId="0" fontId="13" fillId="24" borderId="0" xfId="68" applyFont="1" applyFill="1" applyBorder="1" applyAlignment="1">
      <alignment horizontal="center" vertical="center" wrapText="1"/>
      <protection/>
    </xf>
    <xf numFmtId="172" fontId="13" fillId="24" borderId="0" xfId="43" applyNumberFormat="1" applyFont="1" applyFill="1" applyBorder="1" applyAlignment="1">
      <alignment horizontal="center" vertical="center" wrapText="1"/>
    </xf>
    <xf numFmtId="14" fontId="13" fillId="24" borderId="0" xfId="68" applyNumberFormat="1" applyFont="1" applyFill="1" applyBorder="1" applyAlignment="1">
      <alignment horizontal="left"/>
      <protection/>
    </xf>
    <xf numFmtId="172" fontId="13" fillId="24" borderId="27" xfId="43" applyNumberFormat="1" applyFont="1" applyFill="1" applyBorder="1" applyAlignment="1">
      <alignment shrinkToFit="1"/>
    </xf>
    <xf numFmtId="172" fontId="13" fillId="24" borderId="0" xfId="43" applyNumberFormat="1" applyFont="1" applyFill="1" applyBorder="1" applyAlignment="1">
      <alignment shrinkToFit="1"/>
    </xf>
    <xf numFmtId="0" fontId="12" fillId="24" borderId="0" xfId="68" applyFont="1" applyFill="1" applyBorder="1">
      <alignment/>
      <protection/>
    </xf>
    <xf numFmtId="172" fontId="12" fillId="24" borderId="0" xfId="43" applyNumberFormat="1" applyFont="1" applyFill="1" applyBorder="1" applyAlignment="1">
      <alignment shrinkToFit="1"/>
    </xf>
    <xf numFmtId="0" fontId="14" fillId="24" borderId="0" xfId="68" applyFont="1" applyFill="1" applyBorder="1" applyAlignment="1">
      <alignment horizontal="right" vertical="center"/>
      <protection/>
    </xf>
    <xf numFmtId="0" fontId="14" fillId="24" borderId="0" xfId="68" applyFont="1" applyFill="1" applyBorder="1" applyAlignment="1">
      <alignment vertical="center"/>
      <protection/>
    </xf>
    <xf numFmtId="172" fontId="13" fillId="24" borderId="25" xfId="43" applyNumberFormat="1" applyFont="1" applyFill="1" applyBorder="1" applyAlignment="1">
      <alignment shrinkToFit="1"/>
    </xf>
    <xf numFmtId="14" fontId="18" fillId="24" borderId="0" xfId="68" applyNumberFormat="1" applyFont="1" applyFill="1" applyBorder="1" applyAlignment="1">
      <alignment horizontal="left"/>
      <protection/>
    </xf>
    <xf numFmtId="0" fontId="18" fillId="24" borderId="0" xfId="68" applyFont="1" applyFill="1" applyBorder="1">
      <alignment/>
      <protection/>
    </xf>
    <xf numFmtId="41" fontId="18" fillId="24" borderId="0" xfId="43" applyNumberFormat="1" applyFont="1" applyFill="1" applyBorder="1" applyAlignment="1">
      <alignment/>
    </xf>
    <xf numFmtId="172" fontId="18" fillId="24" borderId="0" xfId="43" applyNumberFormat="1" applyFont="1" applyFill="1" applyBorder="1" applyAlignment="1">
      <alignment/>
    </xf>
    <xf numFmtId="0" fontId="14" fillId="24" borderId="0" xfId="68" applyFont="1" applyFill="1" applyAlignment="1">
      <alignment horizontal="left"/>
      <protection/>
    </xf>
    <xf numFmtId="0" fontId="52" fillId="24" borderId="0" xfId="68" applyFont="1" applyFill="1" applyAlignment="1" quotePrefix="1">
      <alignment horizontal="left" indent="1"/>
      <protection/>
    </xf>
    <xf numFmtId="0" fontId="52" fillId="24" borderId="0" xfId="68" applyFont="1" applyFill="1" applyAlignment="1" quotePrefix="1">
      <alignment horizontal="left"/>
      <protection/>
    </xf>
    <xf numFmtId="0" fontId="14" fillId="24" borderId="0" xfId="68" applyFont="1" applyFill="1" applyAlignment="1">
      <alignment horizontal="left" indent="1"/>
      <protection/>
    </xf>
    <xf numFmtId="0" fontId="52" fillId="24" borderId="0" xfId="68" applyFont="1" applyFill="1">
      <alignment/>
      <protection/>
    </xf>
    <xf numFmtId="172" fontId="52" fillId="24" borderId="0" xfId="43" applyNumberFormat="1" applyFont="1" applyFill="1" applyAlignment="1">
      <alignment/>
    </xf>
    <xf numFmtId="0" fontId="13" fillId="24" borderId="0" xfId="68" applyFont="1" applyFill="1" applyAlignment="1">
      <alignment horizontal="left"/>
      <protection/>
    </xf>
    <xf numFmtId="0" fontId="52" fillId="24" borderId="0" xfId="68" applyFont="1" applyFill="1" applyAlignment="1">
      <alignment horizontal="left"/>
      <protection/>
    </xf>
    <xf numFmtId="0" fontId="18" fillId="24" borderId="0" xfId="68" applyFont="1" applyFill="1" applyAlignment="1">
      <alignment horizontal="left"/>
      <protection/>
    </xf>
    <xf numFmtId="172" fontId="13" fillId="24" borderId="0" xfId="43" applyNumberFormat="1" applyFont="1" applyFill="1" applyAlignment="1">
      <alignment/>
    </xf>
    <xf numFmtId="172" fontId="52" fillId="24" borderId="0" xfId="43" applyNumberFormat="1" applyFont="1" applyFill="1" applyAlignment="1">
      <alignment horizontal="right"/>
    </xf>
    <xf numFmtId="172" fontId="13" fillId="24" borderId="0" xfId="43" applyNumberFormat="1" applyFont="1" applyFill="1" applyBorder="1" applyAlignment="1">
      <alignment horizontal="right" wrapText="1"/>
    </xf>
    <xf numFmtId="0" fontId="19" fillId="24" borderId="0" xfId="68" applyFont="1" applyFill="1" applyAlignment="1">
      <alignment horizontal="left"/>
      <protection/>
    </xf>
    <xf numFmtId="172" fontId="18" fillId="24" borderId="11" xfId="43" applyNumberFormat="1" applyFont="1" applyFill="1" applyBorder="1" applyAlignment="1">
      <alignment horizontal="right"/>
    </xf>
    <xf numFmtId="172" fontId="13" fillId="24" borderId="0" xfId="43" applyNumberFormat="1" applyFont="1" applyFill="1" applyBorder="1" applyAlignment="1">
      <alignment horizontal="center"/>
    </xf>
    <xf numFmtId="0" fontId="18" fillId="24" borderId="0" xfId="68" applyFont="1" applyFill="1" applyAlignment="1">
      <alignment horizontal="right" vertical="top"/>
      <protection/>
    </xf>
    <xf numFmtId="0" fontId="55" fillId="24" borderId="0" xfId="68" applyFont="1" applyFill="1" applyAlignment="1">
      <alignment horizontal="left"/>
      <protection/>
    </xf>
    <xf numFmtId="172" fontId="18" fillId="24" borderId="0" xfId="43" applyNumberFormat="1" applyFont="1" applyFill="1" applyAlignment="1">
      <alignment horizontal="left"/>
    </xf>
    <xf numFmtId="0" fontId="18" fillId="24" borderId="0" xfId="68" applyFont="1" applyFill="1" applyAlignment="1">
      <alignment horizontal="justify"/>
      <protection/>
    </xf>
    <xf numFmtId="172" fontId="13" fillId="24" borderId="0" xfId="43" applyNumberFormat="1" applyFont="1" applyFill="1" applyAlignment="1">
      <alignment horizontal="justify"/>
    </xf>
    <xf numFmtId="172" fontId="14" fillId="24" borderId="0" xfId="68" applyNumberFormat="1" applyFont="1" applyFill="1" applyAlignment="1">
      <alignment vertical="center"/>
      <protection/>
    </xf>
    <xf numFmtId="172" fontId="5" fillId="24" borderId="0" xfId="43" applyNumberFormat="1" applyFont="1" applyFill="1" applyAlignment="1">
      <alignment/>
    </xf>
    <xf numFmtId="172" fontId="45" fillId="24" borderId="0" xfId="43" applyNumberFormat="1" applyFont="1" applyFill="1" applyAlignment="1">
      <alignment/>
    </xf>
    <xf numFmtId="172" fontId="56" fillId="24" borderId="0" xfId="46" applyNumberFormat="1" applyFont="1" applyFill="1" applyAlignment="1">
      <alignment/>
    </xf>
    <xf numFmtId="172" fontId="13" fillId="24" borderId="0" xfId="43" applyNumberFormat="1" applyFont="1" applyFill="1" applyAlignment="1">
      <alignment horizontal="right" vertical="center"/>
    </xf>
    <xf numFmtId="172" fontId="18" fillId="24" borderId="0" xfId="43" applyNumberFormat="1" applyFont="1" applyFill="1" applyAlignment="1">
      <alignment horizontal="right" vertical="center"/>
    </xf>
    <xf numFmtId="0" fontId="18" fillId="24" borderId="0" xfId="68" applyFont="1" applyFill="1" applyAlignment="1">
      <alignment horizontal="right" vertical="center" wrapText="1"/>
      <protection/>
    </xf>
    <xf numFmtId="0" fontId="18" fillId="24" borderId="0" xfId="68" applyFont="1" applyFill="1" applyAlignment="1">
      <alignment vertical="center" wrapText="1"/>
      <protection/>
    </xf>
    <xf numFmtId="172" fontId="18" fillId="24" borderId="0" xfId="68" applyNumberFormat="1" applyFont="1" applyFill="1" applyAlignment="1">
      <alignment vertical="center"/>
      <protection/>
    </xf>
    <xf numFmtId="0" fontId="52" fillId="24" borderId="0" xfId="68" applyFont="1" applyFill="1" applyAlignment="1">
      <alignment vertical="center" wrapText="1"/>
      <protection/>
    </xf>
    <xf numFmtId="172" fontId="54" fillId="24" borderId="0" xfId="43" applyNumberFormat="1" applyFont="1" applyFill="1" applyAlignment="1">
      <alignment/>
    </xf>
    <xf numFmtId="172" fontId="13" fillId="24" borderId="25" xfId="43" applyNumberFormat="1" applyFont="1" applyFill="1" applyBorder="1" applyAlignment="1">
      <alignment vertical="center"/>
    </xf>
    <xf numFmtId="172" fontId="18" fillId="24" borderId="25" xfId="43" applyNumberFormat="1" applyFont="1" applyFill="1" applyBorder="1" applyAlignment="1">
      <alignment vertical="center"/>
    </xf>
    <xf numFmtId="172" fontId="13" fillId="24" borderId="27" xfId="43" applyNumberFormat="1" applyFont="1" applyFill="1" applyBorder="1" applyAlignment="1">
      <alignment vertical="center" wrapText="1"/>
    </xf>
    <xf numFmtId="172" fontId="13" fillId="24" borderId="0" xfId="43" applyNumberFormat="1" applyFont="1" applyFill="1" applyBorder="1" applyAlignment="1">
      <alignment horizontal="right" vertical="center" wrapText="1"/>
    </xf>
    <xf numFmtId="172" fontId="13" fillId="24" borderId="11" xfId="43" applyNumberFormat="1" applyFont="1" applyFill="1" applyBorder="1" applyAlignment="1">
      <alignment horizontal="right" vertical="center" wrapText="1"/>
    </xf>
    <xf numFmtId="172" fontId="14" fillId="24" borderId="27" xfId="43" applyNumberFormat="1" applyFont="1" applyFill="1" applyBorder="1" applyAlignment="1">
      <alignment horizontal="right" vertical="center"/>
    </xf>
    <xf numFmtId="172" fontId="13" fillId="24" borderId="0" xfId="43" applyNumberFormat="1" applyFont="1" applyFill="1" applyBorder="1" applyAlignment="1">
      <alignment horizontal="center" wrapText="1"/>
    </xf>
    <xf numFmtId="172" fontId="18" fillId="24" borderId="11" xfId="43" applyNumberFormat="1" applyFont="1" applyFill="1" applyBorder="1" applyAlignment="1">
      <alignment horizontal="center"/>
    </xf>
    <xf numFmtId="172" fontId="13" fillId="24" borderId="27" xfId="43" applyNumberFormat="1" applyFont="1" applyFill="1" applyBorder="1" applyAlignment="1">
      <alignment horizontal="right" vertical="center"/>
    </xf>
    <xf numFmtId="172" fontId="18" fillId="24" borderId="27" xfId="43" applyNumberFormat="1" applyFont="1" applyFill="1" applyBorder="1" applyAlignment="1">
      <alignment horizontal="right" vertical="center"/>
    </xf>
    <xf numFmtId="0" fontId="14" fillId="24" borderId="0" xfId="67" applyFont="1" applyFill="1" applyAlignment="1">
      <alignment vertical="center"/>
      <protection/>
    </xf>
    <xf numFmtId="0" fontId="14" fillId="24" borderId="0" xfId="67" applyFont="1" applyFill="1" applyAlignment="1">
      <alignment horizontal="left" vertical="center"/>
      <protection/>
    </xf>
    <xf numFmtId="0" fontId="18" fillId="24" borderId="0" xfId="67" applyFont="1" applyFill="1" applyAlignment="1">
      <alignment vertical="center"/>
      <protection/>
    </xf>
    <xf numFmtId="9" fontId="14" fillId="24" borderId="0" xfId="43" applyNumberFormat="1" applyFont="1" applyFill="1" applyBorder="1" applyAlignment="1">
      <alignment horizontal="right" vertical="center"/>
    </xf>
    <xf numFmtId="199" fontId="14" fillId="24" borderId="0" xfId="43" applyNumberFormat="1" applyFont="1" applyFill="1" applyBorder="1" applyAlignment="1">
      <alignment horizontal="right" vertical="center"/>
    </xf>
    <xf numFmtId="0" fontId="18" fillId="24" borderId="0" xfId="67" applyFont="1" applyFill="1" applyAlignment="1">
      <alignment horizontal="left" vertical="center"/>
      <protection/>
    </xf>
    <xf numFmtId="172" fontId="13" fillId="24" borderId="0" xfId="43" applyNumberFormat="1" applyFont="1" applyFill="1" applyBorder="1" applyAlignment="1" quotePrefix="1">
      <alignment horizontal="center" wrapText="1"/>
    </xf>
    <xf numFmtId="0" fontId="58" fillId="24" borderId="0" xfId="0" applyFont="1" applyFill="1" applyAlignment="1">
      <alignment horizontal="left"/>
    </xf>
    <xf numFmtId="0" fontId="59" fillId="24" borderId="0" xfId="0" applyFont="1" applyFill="1" applyAlignment="1">
      <alignment horizontal="left"/>
    </xf>
    <xf numFmtId="172" fontId="13" fillId="24" borderId="0" xfId="43" applyNumberFormat="1" applyFont="1" applyFill="1" applyBorder="1" applyAlignment="1" quotePrefix="1">
      <alignment horizontal="right" wrapText="1"/>
    </xf>
    <xf numFmtId="172" fontId="13" fillId="24" borderId="11" xfId="43" applyNumberFormat="1" applyFont="1" applyFill="1" applyBorder="1" applyAlignment="1">
      <alignment horizontal="right"/>
    </xf>
    <xf numFmtId="0" fontId="14" fillId="24" borderId="0" xfId="0" applyFont="1" applyFill="1" applyAlignment="1">
      <alignment horizontal="right" vertical="top"/>
    </xf>
    <xf numFmtId="0" fontId="14" fillId="24" borderId="0" xfId="0" applyFont="1" applyFill="1" applyAlignment="1">
      <alignment vertical="top"/>
    </xf>
    <xf numFmtId="0" fontId="18" fillId="24" borderId="0" xfId="0" applyFont="1" applyFill="1" applyAlignment="1">
      <alignment horizontal="right" vertical="top"/>
    </xf>
    <xf numFmtId="0" fontId="60" fillId="24" borderId="0" xfId="0" applyFont="1" applyFill="1" applyAlignment="1">
      <alignment vertical="top"/>
    </xf>
    <xf numFmtId="0" fontId="18" fillId="24" borderId="0" xfId="0" applyFont="1" applyFill="1" applyAlignment="1">
      <alignment vertical="top"/>
    </xf>
    <xf numFmtId="3" fontId="5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center"/>
    </xf>
    <xf numFmtId="172" fontId="9" fillId="24" borderId="0" xfId="43" applyNumberFormat="1" applyFont="1" applyFill="1" applyAlignment="1">
      <alignment vertical="center"/>
    </xf>
    <xf numFmtId="172" fontId="2" fillId="24" borderId="0" xfId="43" applyNumberFormat="1" applyFont="1" applyFill="1" applyAlignment="1">
      <alignment vertical="center"/>
    </xf>
    <xf numFmtId="3" fontId="14" fillId="24" borderId="0" xfId="68" applyNumberFormat="1" applyFont="1" applyFill="1" applyAlignment="1">
      <alignment vertical="center"/>
      <protection/>
    </xf>
    <xf numFmtId="3" fontId="2" fillId="24" borderId="0" xfId="0" applyNumberFormat="1" applyFont="1" applyFill="1" applyAlignment="1">
      <alignment vertical="center"/>
    </xf>
    <xf numFmtId="0" fontId="2" fillId="24" borderId="11" xfId="0" applyFont="1" applyFill="1" applyBorder="1" applyAlignment="1">
      <alignment vertical="center"/>
    </xf>
    <xf numFmtId="172" fontId="2" fillId="24" borderId="11" xfId="43" applyNumberFormat="1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172" fontId="2" fillId="24" borderId="27" xfId="43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172" fontId="1" fillId="24" borderId="0" xfId="43" applyNumberFormat="1" applyFont="1" applyFill="1" applyAlignment="1">
      <alignment horizontal="left" vertical="center"/>
    </xf>
    <xf numFmtId="172" fontId="1" fillId="24" borderId="0" xfId="43" applyNumberFormat="1" applyFont="1" applyFill="1" applyAlignment="1">
      <alignment horizontal="center" vertical="center"/>
    </xf>
    <xf numFmtId="0" fontId="14" fillId="24" borderId="0" xfId="0" applyFont="1" applyFill="1" applyAlignment="1">
      <alignment horizontal="right" vertical="center"/>
    </xf>
    <xf numFmtId="0" fontId="14" fillId="24" borderId="0" xfId="0" applyFont="1" applyFill="1" applyAlignment="1">
      <alignment vertical="center"/>
    </xf>
    <xf numFmtId="0" fontId="4" fillId="0" borderId="28" xfId="69" applyFont="1" applyBorder="1" applyAlignment="1">
      <alignment wrapText="1"/>
      <protection/>
    </xf>
    <xf numFmtId="172" fontId="4" fillId="0" borderId="28" xfId="43" applyNumberFormat="1" applyFont="1" applyBorder="1" applyAlignment="1">
      <alignment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18" fillId="0" borderId="0" xfId="43" applyNumberFormat="1" applyFont="1" applyAlignment="1">
      <alignment vertical="center"/>
    </xf>
    <xf numFmtId="172" fontId="13" fillId="0" borderId="0" xfId="43" applyNumberFormat="1" applyFont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172" fontId="10" fillId="24" borderId="0" xfId="43" applyNumberFormat="1" applyFont="1" applyFill="1" applyAlignment="1">
      <alignment horizontal="right" vertical="center"/>
    </xf>
    <xf numFmtId="172" fontId="10" fillId="24" borderId="0" xfId="43" applyNumberFormat="1" applyFont="1" applyFill="1" applyBorder="1" applyAlignment="1">
      <alignment horizontal="right" vertical="center"/>
    </xf>
    <xf numFmtId="172" fontId="11" fillId="24" borderId="22" xfId="68" applyNumberFormat="1" applyFont="1" applyFill="1" applyBorder="1" applyAlignment="1">
      <alignment horizontal="right" vertical="center" wrapText="1"/>
      <protection/>
    </xf>
    <xf numFmtId="172" fontId="4" fillId="0" borderId="0" xfId="43" applyNumberFormat="1" applyFont="1" applyAlignment="1">
      <alignment horizontal="right" vertical="center" wrapText="1"/>
    </xf>
    <xf numFmtId="172" fontId="48" fillId="0" borderId="0" xfId="43" applyNumberFormat="1" applyFont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172" fontId="4" fillId="0" borderId="0" xfId="43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4" fillId="0" borderId="10" xfId="70" applyNumberFormat="1" applyFont="1" applyBorder="1" applyAlignment="1">
      <alignment horizontal="right" vertical="center"/>
      <protection/>
    </xf>
    <xf numFmtId="0" fontId="4" fillId="0" borderId="10" xfId="70" applyFont="1" applyBorder="1" applyAlignment="1">
      <alignment horizontal="center" vertical="center" wrapText="1"/>
      <protection/>
    </xf>
    <xf numFmtId="172" fontId="4" fillId="0" borderId="29" xfId="43" applyNumberFormat="1" applyFont="1" applyBorder="1" applyAlignment="1">
      <alignment horizontal="center" vertical="center"/>
    </xf>
    <xf numFmtId="172" fontId="4" fillId="0" borderId="12" xfId="43" applyNumberFormat="1" applyFont="1" applyBorder="1" applyAlignment="1">
      <alignment horizontal="center" vertical="center"/>
    </xf>
    <xf numFmtId="172" fontId="4" fillId="0" borderId="10" xfId="43" applyNumberFormat="1" applyFont="1" applyBorder="1" applyAlignment="1">
      <alignment horizontal="center" vertical="center"/>
    </xf>
    <xf numFmtId="172" fontId="4" fillId="0" borderId="0" xfId="43" applyNumberFormat="1" applyFont="1" applyAlignment="1">
      <alignment horizontal="center" vertical="center"/>
    </xf>
    <xf numFmtId="172" fontId="50" fillId="0" borderId="0" xfId="43" applyNumberFormat="1" applyFont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172" fontId="11" fillId="24" borderId="22" xfId="68" applyNumberFormat="1" applyFont="1" applyFill="1" applyBorder="1" applyAlignment="1">
      <alignment horizontal="left" vertical="center" wrapText="1"/>
      <protection/>
    </xf>
    <xf numFmtId="172" fontId="18" fillId="0" borderId="0" xfId="43" applyNumberFormat="1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top" wrapText="1"/>
    </xf>
    <xf numFmtId="172" fontId="11" fillId="24" borderId="0" xfId="43" applyNumberFormat="1" applyFont="1" applyFill="1" applyBorder="1" applyAlignment="1">
      <alignment horizontal="right" vertical="center" wrapText="1"/>
    </xf>
    <xf numFmtId="172" fontId="11" fillId="24" borderId="0" xfId="68" applyNumberFormat="1" applyFont="1" applyFill="1" applyBorder="1" applyAlignment="1">
      <alignment horizontal="left" vertical="center" wrapText="1"/>
      <protection/>
    </xf>
    <xf numFmtId="172" fontId="7" fillId="24" borderId="27" xfId="43" applyNumberFormat="1" applyFont="1" applyFill="1" applyBorder="1" applyAlignment="1">
      <alignment horizontal="center"/>
    </xf>
    <xf numFmtId="172" fontId="10" fillId="0" borderId="0" xfId="43" applyNumberFormat="1" applyFont="1" applyAlignment="1">
      <alignment horizontal="right" vertical="center"/>
    </xf>
    <xf numFmtId="172" fontId="10" fillId="0" borderId="0" xfId="43" applyNumberFormat="1" applyFont="1" applyBorder="1" applyAlignment="1">
      <alignment horizontal="right" vertical="center"/>
    </xf>
    <xf numFmtId="172" fontId="11" fillId="0" borderId="22" xfId="43" applyNumberFormat="1" applyFont="1" applyBorder="1" applyAlignment="1">
      <alignment horizontal="right" vertical="center" wrapText="1"/>
    </xf>
    <xf numFmtId="172" fontId="12" fillId="0" borderId="22" xfId="43" applyNumberFormat="1" applyFont="1" applyBorder="1" applyAlignment="1">
      <alignment horizontal="right" vertical="center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13" fillId="24" borderId="31" xfId="0" applyFont="1" applyFill="1" applyBorder="1" applyAlignment="1">
      <alignment horizontal="center" vertical="center" wrapText="1"/>
    </xf>
    <xf numFmtId="0" fontId="13" fillId="24" borderId="32" xfId="0" applyFont="1" applyFill="1" applyBorder="1" applyAlignment="1">
      <alignment horizontal="center" vertical="center" wrapText="1"/>
    </xf>
    <xf numFmtId="172" fontId="11" fillId="0" borderId="22" xfId="43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72" fontId="10" fillId="24" borderId="33" xfId="43" applyNumberFormat="1" applyFont="1" applyFill="1" applyBorder="1" applyAlignment="1">
      <alignment horizontal="right" vertical="center" wrapText="1"/>
    </xf>
    <xf numFmtId="172" fontId="10" fillId="24" borderId="34" xfId="43" applyNumberFormat="1" applyFont="1" applyFill="1" applyBorder="1" applyAlignment="1">
      <alignment horizontal="right" vertical="center" wrapText="1"/>
    </xf>
    <xf numFmtId="0" fontId="18" fillId="24" borderId="27" xfId="68" applyFont="1" applyFill="1" applyBorder="1" applyAlignment="1">
      <alignment horizontal="right"/>
      <protection/>
    </xf>
    <xf numFmtId="0" fontId="18" fillId="24" borderId="0" xfId="68" applyFont="1" applyFill="1" applyBorder="1" applyAlignment="1">
      <alignment horizontal="center"/>
      <protection/>
    </xf>
    <xf numFmtId="0" fontId="52" fillId="24" borderId="0" xfId="68" applyFont="1" applyFill="1" applyAlignment="1">
      <alignment horizontal="center" vertical="center"/>
      <protection/>
    </xf>
    <xf numFmtId="0" fontId="18" fillId="24" borderId="0" xfId="67" applyFont="1" applyFill="1" applyAlignment="1">
      <alignment horizontal="left" vertical="center"/>
      <protection/>
    </xf>
    <xf numFmtId="0" fontId="13" fillId="24" borderId="0" xfId="68" applyFont="1" applyFill="1" applyBorder="1" applyAlignment="1">
      <alignment horizontal="left" vertical="center" wrapText="1"/>
      <protection/>
    </xf>
    <xf numFmtId="0" fontId="14" fillId="24" borderId="0" xfId="67" applyFont="1" applyFill="1" applyAlignment="1">
      <alignment horizontal="left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_2232 WPs for cac don vi hach toan tap trung" xfId="66"/>
    <cellStyle name="Normal_4. B.S Mia duongHB.2006.thu" xfId="67"/>
    <cellStyle name="Normal_6. Thuyet minh BCTC  - 2006" xfId="68"/>
    <cellStyle name="Normal_CDPS" xfId="69"/>
    <cellStyle name="Normal_Sheet1" xfId="70"/>
    <cellStyle name="Normal_Worksheet in  Process" xfId="71"/>
    <cellStyle name="Normal_Worksheet in  US Financial Statements Ref. Workbook - Single Co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142875</xdr:rowOff>
    </xdr:from>
    <xdr:to>
      <xdr:col>0</xdr:col>
      <xdr:colOff>0</xdr:colOff>
      <xdr:row>41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133350</xdr:rowOff>
    </xdr:from>
    <xdr:to>
      <xdr:col>0</xdr:col>
      <xdr:colOff>2276475</xdr:colOff>
      <xdr:row>50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610725"/>
          <a:ext cx="2276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AI%20CHINH\BCTC%202013\BCTC%20Q1.2013\BCTC%20Q1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I\DU%20LIEU%20MAY%20VAIO\SARA\BAO%20CAO%20TAI%20CHINH\BCTC%202012\Q1.2012\BCTC%20Q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PS"/>
      <sheetName val="BCDKT"/>
      <sheetName val="KQKD"/>
      <sheetName val="LCTT"/>
      <sheetName val="TMBCTC.P2"/>
      <sheetName val="211"/>
      <sheetName val="242"/>
      <sheetName val="241"/>
      <sheetName val="Bang tinh TNDN"/>
    </sheetNames>
    <sheetDataSet>
      <sheetData sheetId="0">
        <row r="9">
          <cell r="C9">
            <v>83253466.2</v>
          </cell>
        </row>
        <row r="11">
          <cell r="C11">
            <v>1939024</v>
          </cell>
        </row>
        <row r="23">
          <cell r="C23">
            <v>363273090</v>
          </cell>
          <cell r="G23">
            <v>363273090</v>
          </cell>
        </row>
        <row r="26">
          <cell r="C26">
            <v>12715000000</v>
          </cell>
        </row>
        <row r="33">
          <cell r="G33">
            <v>3300000000</v>
          </cell>
        </row>
        <row r="34">
          <cell r="C34">
            <v>3300000000</v>
          </cell>
        </row>
        <row r="35">
          <cell r="D35">
            <v>836000000</v>
          </cell>
          <cell r="H35">
            <v>836000000</v>
          </cell>
        </row>
        <row r="38">
          <cell r="C38">
            <v>3264926684</v>
          </cell>
        </row>
        <row r="39">
          <cell r="C39">
            <v>3386455680</v>
          </cell>
          <cell r="G39">
            <v>3386455680</v>
          </cell>
        </row>
        <row r="40">
          <cell r="C40">
            <v>24789413</v>
          </cell>
          <cell r="G40">
            <v>24789413</v>
          </cell>
        </row>
        <row r="41">
          <cell r="C41">
            <v>1076013640</v>
          </cell>
        </row>
        <row r="46">
          <cell r="D46">
            <v>812535250</v>
          </cell>
          <cell r="H46">
            <v>812535250</v>
          </cell>
        </row>
        <row r="47">
          <cell r="D47">
            <v>40427982</v>
          </cell>
        </row>
        <row r="51">
          <cell r="D51">
            <v>1938000</v>
          </cell>
          <cell r="H51">
            <v>1938000</v>
          </cell>
        </row>
        <row r="52">
          <cell r="D52">
            <v>113896067</v>
          </cell>
        </row>
        <row r="53">
          <cell r="D53">
            <v>20303826</v>
          </cell>
        </row>
        <row r="54">
          <cell r="D54">
            <v>8582768</v>
          </cell>
        </row>
        <row r="55">
          <cell r="D55">
            <v>5613240128</v>
          </cell>
          <cell r="H55">
            <v>5613240128</v>
          </cell>
        </row>
        <row r="62">
          <cell r="F62">
            <v>0</v>
          </cell>
        </row>
        <row r="63">
          <cell r="F63">
            <v>0</v>
          </cell>
        </row>
      </sheetData>
      <sheetData sheetId="2">
        <row r="22">
          <cell r="F22">
            <v>-195168358</v>
          </cell>
          <cell r="G22">
            <v>-463416747</v>
          </cell>
        </row>
      </sheetData>
      <sheetData sheetId="5">
        <row r="12">
          <cell r="D12">
            <v>229078365</v>
          </cell>
          <cell r="G12">
            <v>229078365</v>
          </cell>
          <cell r="T12">
            <v>0</v>
          </cell>
        </row>
        <row r="53">
          <cell r="D53">
            <v>1047089767</v>
          </cell>
          <cell r="G53">
            <v>788726153</v>
          </cell>
        </row>
        <row r="57">
          <cell r="D57">
            <v>332768723</v>
          </cell>
          <cell r="G57">
            <v>272609827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PS"/>
      <sheetName val="BCDKT"/>
      <sheetName val="KQKD"/>
      <sheetName val="LCTT"/>
      <sheetName val="TMBCTC.P2"/>
      <sheetName val="211"/>
      <sheetName val="241"/>
      <sheetName val="242"/>
      <sheetName val="Bang tinh TNDN"/>
    </sheetNames>
    <sheetDataSet>
      <sheetData sheetId="0">
        <row r="58">
          <cell r="D58">
            <v>20000000000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40">
      <selection activeCell="F81" sqref="F81"/>
    </sheetView>
  </sheetViews>
  <sheetFormatPr defaultColWidth="9.140625" defaultRowHeight="12.75"/>
  <cols>
    <col min="1" max="1" width="10.28125" style="201" bestFit="1" customWidth="1"/>
    <col min="2" max="2" width="34.57421875" style="216" customWidth="1"/>
    <col min="3" max="3" width="14.7109375" style="8" customWidth="1"/>
    <col min="4" max="4" width="15.421875" style="8" customWidth="1"/>
    <col min="5" max="5" width="17.00390625" style="8" customWidth="1"/>
    <col min="6" max="6" width="16.7109375" style="8" customWidth="1"/>
    <col min="7" max="7" width="14.8515625" style="8" customWidth="1"/>
    <col min="8" max="8" width="17.8515625" style="8" bestFit="1" customWidth="1"/>
    <col min="9" max="9" width="20.421875" style="19" customWidth="1"/>
    <col min="10" max="10" width="19.8515625" style="3" customWidth="1"/>
    <col min="11" max="16384" width="9.140625" style="3" customWidth="1"/>
  </cols>
  <sheetData>
    <row r="1" spans="1:9" s="13" customFormat="1" ht="21.75" customHeight="1">
      <c r="A1" s="448" t="s">
        <v>244</v>
      </c>
      <c r="B1" s="448"/>
      <c r="C1" s="16"/>
      <c r="D1" s="16"/>
      <c r="E1" s="16"/>
      <c r="F1" s="16"/>
      <c r="G1" s="444" t="s">
        <v>253</v>
      </c>
      <c r="H1" s="444"/>
      <c r="I1" s="16"/>
    </row>
    <row r="2" spans="1:9" s="13" customFormat="1" ht="17.25" customHeight="1">
      <c r="A2" s="449" t="s">
        <v>245</v>
      </c>
      <c r="B2" s="449"/>
      <c r="C2" s="23"/>
      <c r="D2" s="23"/>
      <c r="E2" s="23"/>
      <c r="F2" s="23"/>
      <c r="G2" s="445" t="s">
        <v>254</v>
      </c>
      <c r="H2" s="445"/>
      <c r="I2" s="16"/>
    </row>
    <row r="3" spans="1:9" s="13" customFormat="1" ht="15.75" customHeight="1">
      <c r="A3" s="449" t="s">
        <v>246</v>
      </c>
      <c r="B3" s="449"/>
      <c r="C3" s="24"/>
      <c r="D3" s="24"/>
      <c r="E3" s="24"/>
      <c r="F3" s="24"/>
      <c r="G3" s="445"/>
      <c r="H3" s="445"/>
      <c r="I3" s="16"/>
    </row>
    <row r="4" spans="1:9" s="13" customFormat="1" ht="25.5" customHeight="1">
      <c r="A4" s="446" t="s">
        <v>247</v>
      </c>
      <c r="B4" s="446"/>
      <c r="C4" s="446"/>
      <c r="D4" s="446"/>
      <c r="E4" s="446"/>
      <c r="F4" s="446"/>
      <c r="G4" s="446"/>
      <c r="H4" s="446"/>
      <c r="I4" s="16"/>
    </row>
    <row r="5" spans="1:9" s="13" customFormat="1" ht="15.75" customHeight="1">
      <c r="A5" s="447" t="s">
        <v>286</v>
      </c>
      <c r="B5" s="447"/>
      <c r="C5" s="447"/>
      <c r="D5" s="447"/>
      <c r="E5" s="447"/>
      <c r="F5" s="447"/>
      <c r="G5" s="447"/>
      <c r="H5" s="447"/>
      <c r="I5" s="16"/>
    </row>
    <row r="6" spans="1:9" s="13" customFormat="1" ht="15.75" customHeight="1">
      <c r="A6" s="199"/>
      <c r="B6" s="213"/>
      <c r="C6" s="25"/>
      <c r="D6" s="25"/>
      <c r="E6" s="25"/>
      <c r="F6" s="25"/>
      <c r="G6" s="25"/>
      <c r="H6" s="25" t="s">
        <v>255</v>
      </c>
      <c r="I6" s="16"/>
    </row>
    <row r="7" spans="1:9" s="13" customFormat="1" ht="15.75" customHeight="1">
      <c r="A7" s="450" t="s">
        <v>265</v>
      </c>
      <c r="B7" s="451" t="s">
        <v>179</v>
      </c>
      <c r="C7" s="454" t="s">
        <v>260</v>
      </c>
      <c r="D7" s="454"/>
      <c r="E7" s="452" t="s">
        <v>263</v>
      </c>
      <c r="F7" s="452"/>
      <c r="G7" s="452" t="s">
        <v>264</v>
      </c>
      <c r="H7" s="453"/>
      <c r="I7" s="16"/>
    </row>
    <row r="8" spans="1:9" s="15" customFormat="1" ht="20.25" customHeight="1">
      <c r="A8" s="450"/>
      <c r="B8" s="451"/>
      <c r="C8" s="14" t="s">
        <v>261</v>
      </c>
      <c r="D8" s="14" t="s">
        <v>262</v>
      </c>
      <c r="E8" s="28" t="s">
        <v>261</v>
      </c>
      <c r="F8" s="14" t="s">
        <v>262</v>
      </c>
      <c r="G8" s="14" t="s">
        <v>261</v>
      </c>
      <c r="H8" s="14" t="s">
        <v>262</v>
      </c>
      <c r="I8" s="20"/>
    </row>
    <row r="9" spans="1:9" s="18" customFormat="1" ht="12.75">
      <c r="A9" s="210">
        <v>111</v>
      </c>
      <c r="B9" s="433" t="s">
        <v>180</v>
      </c>
      <c r="C9" s="434">
        <v>83253466</v>
      </c>
      <c r="D9" s="434">
        <v>0</v>
      </c>
      <c r="E9" s="434">
        <v>2731056000</v>
      </c>
      <c r="F9" s="434">
        <v>2529149372</v>
      </c>
      <c r="G9" s="434">
        <v>285160094</v>
      </c>
      <c r="H9" s="434">
        <v>0</v>
      </c>
      <c r="I9" s="203">
        <f>G9+G11</f>
        <v>354542132</v>
      </c>
    </row>
    <row r="10" spans="1:9" s="18" customFormat="1" ht="12.75">
      <c r="A10" s="222">
        <v>1111</v>
      </c>
      <c r="B10" s="223" t="s">
        <v>181</v>
      </c>
      <c r="C10" s="224">
        <v>83253466</v>
      </c>
      <c r="D10" s="224">
        <v>0</v>
      </c>
      <c r="E10" s="224">
        <v>2731056000</v>
      </c>
      <c r="F10" s="224">
        <v>2529149372</v>
      </c>
      <c r="G10" s="224">
        <v>285160094</v>
      </c>
      <c r="H10" s="224">
        <v>0</v>
      </c>
      <c r="I10" s="203"/>
    </row>
    <row r="11" spans="1:9" s="18" customFormat="1" ht="12.75">
      <c r="A11" s="225">
        <v>112</v>
      </c>
      <c r="B11" s="226" t="s">
        <v>182</v>
      </c>
      <c r="C11" s="227">
        <v>1939024</v>
      </c>
      <c r="D11" s="227">
        <v>0</v>
      </c>
      <c r="E11" s="227">
        <v>2400785295</v>
      </c>
      <c r="F11" s="227">
        <v>2333342281</v>
      </c>
      <c r="G11" s="227">
        <v>69382038</v>
      </c>
      <c r="H11" s="227">
        <v>0</v>
      </c>
      <c r="I11" s="203"/>
    </row>
    <row r="12" spans="1:9" s="17" customFormat="1" ht="12.75" hidden="1">
      <c r="A12" s="222">
        <v>1121</v>
      </c>
      <c r="B12" s="223" t="s">
        <v>181</v>
      </c>
      <c r="C12" s="224">
        <v>217143</v>
      </c>
      <c r="D12" s="224">
        <v>0</v>
      </c>
      <c r="E12" s="224">
        <v>0</v>
      </c>
      <c r="F12" s="224">
        <v>0</v>
      </c>
      <c r="G12" s="224">
        <v>217143</v>
      </c>
      <c r="H12" s="224">
        <v>0</v>
      </c>
      <c r="I12" s="151"/>
    </row>
    <row r="13" spans="1:9" s="17" customFormat="1" ht="12.75" hidden="1">
      <c r="A13" s="222">
        <v>11213</v>
      </c>
      <c r="B13" s="223" t="s">
        <v>183</v>
      </c>
      <c r="C13" s="224">
        <v>216143</v>
      </c>
      <c r="D13" s="224">
        <v>0</v>
      </c>
      <c r="E13" s="224">
        <v>0</v>
      </c>
      <c r="F13" s="224">
        <v>0</v>
      </c>
      <c r="G13" s="224">
        <v>216143</v>
      </c>
      <c r="H13" s="224">
        <v>0</v>
      </c>
      <c r="I13" s="151"/>
    </row>
    <row r="14" spans="1:9" s="17" customFormat="1" ht="25.5" hidden="1">
      <c r="A14" s="222">
        <v>11214</v>
      </c>
      <c r="B14" s="223" t="s">
        <v>241</v>
      </c>
      <c r="C14" s="224">
        <v>1721881</v>
      </c>
      <c r="D14" s="224">
        <v>0</v>
      </c>
      <c r="E14" s="224">
        <v>4300</v>
      </c>
      <c r="F14" s="224">
        <v>705381</v>
      </c>
      <c r="G14" s="224">
        <v>1020800</v>
      </c>
      <c r="H14" s="224">
        <v>0</v>
      </c>
      <c r="I14" s="151"/>
    </row>
    <row r="15" spans="1:9" s="17" customFormat="1" ht="25.5" hidden="1">
      <c r="A15" s="222">
        <v>11215</v>
      </c>
      <c r="B15" s="223" t="s">
        <v>242</v>
      </c>
      <c r="C15" s="224">
        <v>1000</v>
      </c>
      <c r="D15" s="224">
        <v>0</v>
      </c>
      <c r="E15" s="224">
        <v>0</v>
      </c>
      <c r="F15" s="224">
        <v>0</v>
      </c>
      <c r="G15" s="224">
        <v>1000</v>
      </c>
      <c r="H15" s="224">
        <v>0</v>
      </c>
      <c r="I15" s="151"/>
    </row>
    <row r="16" spans="1:9" s="18" customFormat="1" ht="12.75">
      <c r="A16" s="225">
        <v>128</v>
      </c>
      <c r="B16" s="226" t="s">
        <v>291</v>
      </c>
      <c r="C16" s="227">
        <v>0</v>
      </c>
      <c r="D16" s="227">
        <v>0</v>
      </c>
      <c r="E16" s="227">
        <v>1820000000</v>
      </c>
      <c r="F16" s="227">
        <v>0</v>
      </c>
      <c r="G16" s="227">
        <v>1820000000</v>
      </c>
      <c r="H16" s="227"/>
      <c r="I16" s="203"/>
    </row>
    <row r="17" spans="1:9" s="18" customFormat="1" ht="12.75">
      <c r="A17" s="225">
        <v>131</v>
      </c>
      <c r="B17" s="226" t="s">
        <v>184</v>
      </c>
      <c r="C17" s="227">
        <v>1966260453</v>
      </c>
      <c r="D17" s="227">
        <v>0</v>
      </c>
      <c r="E17" s="227">
        <v>1118900000</v>
      </c>
      <c r="F17" s="227">
        <v>398720000</v>
      </c>
      <c r="G17" s="227">
        <v>2686440453</v>
      </c>
      <c r="H17" s="227">
        <v>0</v>
      </c>
      <c r="I17" s="203"/>
    </row>
    <row r="18" spans="1:9" s="18" customFormat="1" ht="12.75">
      <c r="A18" s="222">
        <v>1311</v>
      </c>
      <c r="B18" s="223" t="s">
        <v>185</v>
      </c>
      <c r="C18" s="224">
        <v>2066260453</v>
      </c>
      <c r="D18" s="224">
        <v>0</v>
      </c>
      <c r="E18" s="224">
        <v>1118900000</v>
      </c>
      <c r="F18" s="224">
        <v>398720000</v>
      </c>
      <c r="G18" s="224">
        <v>2786440453</v>
      </c>
      <c r="H18" s="224">
        <v>0</v>
      </c>
      <c r="I18" s="203"/>
    </row>
    <row r="19" spans="1:9" s="17" customFormat="1" ht="12.75">
      <c r="A19" s="222">
        <v>1312</v>
      </c>
      <c r="B19" s="223" t="s">
        <v>186</v>
      </c>
      <c r="C19" s="224">
        <v>0</v>
      </c>
      <c r="D19" s="224">
        <v>100000000</v>
      </c>
      <c r="E19" s="224">
        <v>0</v>
      </c>
      <c r="F19" s="224">
        <v>0</v>
      </c>
      <c r="G19" s="224">
        <v>0</v>
      </c>
      <c r="H19" s="224">
        <v>100000000</v>
      </c>
      <c r="I19" s="151"/>
    </row>
    <row r="20" spans="1:9" s="18" customFormat="1" ht="12.75">
      <c r="A20" s="225">
        <v>133</v>
      </c>
      <c r="B20" s="226" t="s">
        <v>172</v>
      </c>
      <c r="C20" s="227">
        <v>33633318</v>
      </c>
      <c r="D20" s="227">
        <v>0</v>
      </c>
      <c r="E20" s="227">
        <v>7076196</v>
      </c>
      <c r="F20" s="227">
        <v>40709514</v>
      </c>
      <c r="G20" s="227">
        <v>0</v>
      </c>
      <c r="H20" s="227">
        <v>0</v>
      </c>
      <c r="I20" s="203"/>
    </row>
    <row r="21" spans="1:9" s="18" customFormat="1" ht="25.5">
      <c r="A21" s="222">
        <v>1331</v>
      </c>
      <c r="B21" s="223" t="s">
        <v>187</v>
      </c>
      <c r="C21" s="224">
        <v>33633318</v>
      </c>
      <c r="D21" s="224">
        <v>0</v>
      </c>
      <c r="E21" s="224">
        <v>7076196</v>
      </c>
      <c r="F21" s="224">
        <v>40709514</v>
      </c>
      <c r="G21" s="224">
        <v>0</v>
      </c>
      <c r="H21" s="224">
        <v>0</v>
      </c>
      <c r="I21" s="203"/>
    </row>
    <row r="22" spans="1:9" s="17" customFormat="1" ht="25.5">
      <c r="A22" s="222">
        <v>13311</v>
      </c>
      <c r="B22" s="223" t="s">
        <v>188</v>
      </c>
      <c r="C22" s="224">
        <v>16129694.8</v>
      </c>
      <c r="D22" s="224">
        <v>0</v>
      </c>
      <c r="E22" s="224">
        <v>5696799</v>
      </c>
      <c r="F22" s="224">
        <v>21826494</v>
      </c>
      <c r="G22" s="224">
        <v>0</v>
      </c>
      <c r="H22" s="224">
        <v>0</v>
      </c>
      <c r="I22" s="151"/>
    </row>
    <row r="23" spans="1:9" s="17" customFormat="1" ht="12.75">
      <c r="A23" s="222">
        <v>13313</v>
      </c>
      <c r="B23" s="223" t="s">
        <v>189</v>
      </c>
      <c r="C23" s="224">
        <v>17503623.2</v>
      </c>
      <c r="D23" s="224">
        <v>0</v>
      </c>
      <c r="E23" s="224">
        <v>1379397</v>
      </c>
      <c r="F23" s="224">
        <v>18883020</v>
      </c>
      <c r="G23" s="224">
        <v>0</v>
      </c>
      <c r="H23" s="224">
        <v>0</v>
      </c>
      <c r="I23" s="151"/>
    </row>
    <row r="24" spans="1:9" s="18" customFormat="1" ht="12.75">
      <c r="A24" s="225">
        <v>138</v>
      </c>
      <c r="B24" s="226" t="s">
        <v>190</v>
      </c>
      <c r="C24" s="227">
        <v>363273090</v>
      </c>
      <c r="D24" s="227">
        <v>0</v>
      </c>
      <c r="E24" s="227">
        <v>0</v>
      </c>
      <c r="F24" s="227">
        <v>0</v>
      </c>
      <c r="G24" s="227">
        <v>363273090</v>
      </c>
      <c r="H24" s="227">
        <v>0</v>
      </c>
      <c r="I24" s="203"/>
    </row>
    <row r="25" spans="1:9" s="18" customFormat="1" ht="12.75">
      <c r="A25" s="222">
        <v>1388</v>
      </c>
      <c r="B25" s="223" t="s">
        <v>190</v>
      </c>
      <c r="C25" s="224">
        <v>363273090</v>
      </c>
      <c r="D25" s="224">
        <v>0</v>
      </c>
      <c r="E25" s="224">
        <v>0</v>
      </c>
      <c r="F25" s="224">
        <v>0</v>
      </c>
      <c r="G25" s="224">
        <v>363273090</v>
      </c>
      <c r="H25" s="224">
        <v>0</v>
      </c>
      <c r="I25" s="203"/>
    </row>
    <row r="26" spans="1:9" s="18" customFormat="1" ht="12.75">
      <c r="A26" s="225">
        <v>139</v>
      </c>
      <c r="B26" s="226" t="s">
        <v>275</v>
      </c>
      <c r="C26" s="227">
        <v>0</v>
      </c>
      <c r="D26" s="227">
        <v>1579381437</v>
      </c>
      <c r="E26" s="227">
        <v>0</v>
      </c>
      <c r="F26" s="227">
        <v>0</v>
      </c>
      <c r="G26" s="227">
        <v>0</v>
      </c>
      <c r="H26" s="227">
        <v>1579381437</v>
      </c>
      <c r="I26" s="203"/>
    </row>
    <row r="27" spans="1:9" s="18" customFormat="1" ht="12.75">
      <c r="A27" s="225">
        <v>141</v>
      </c>
      <c r="B27" s="226" t="s">
        <v>191</v>
      </c>
      <c r="C27" s="227">
        <v>12715000000</v>
      </c>
      <c r="D27" s="227">
        <v>0</v>
      </c>
      <c r="E27" s="227">
        <v>0</v>
      </c>
      <c r="F27" s="227">
        <v>600000000</v>
      </c>
      <c r="G27" s="227">
        <v>12115000000</v>
      </c>
      <c r="H27" s="227">
        <v>0</v>
      </c>
      <c r="I27" s="203"/>
    </row>
    <row r="28" spans="1:9" s="18" customFormat="1" ht="25.5">
      <c r="A28" s="225">
        <v>154</v>
      </c>
      <c r="B28" s="226" t="s">
        <v>287</v>
      </c>
      <c r="C28" s="227">
        <v>0</v>
      </c>
      <c r="D28" s="227">
        <v>0</v>
      </c>
      <c r="E28" s="227">
        <v>265500000</v>
      </c>
      <c r="F28" s="227">
        <v>265500000</v>
      </c>
      <c r="G28" s="227">
        <v>0</v>
      </c>
      <c r="H28" s="227">
        <v>0</v>
      </c>
      <c r="I28" s="203"/>
    </row>
    <row r="29" spans="1:9" s="18" customFormat="1" ht="12.75">
      <c r="A29" s="225">
        <v>211</v>
      </c>
      <c r="B29" s="226" t="s">
        <v>192</v>
      </c>
      <c r="C29" s="227">
        <v>1739845981</v>
      </c>
      <c r="D29" s="227">
        <v>0</v>
      </c>
      <c r="E29" s="227">
        <v>0</v>
      </c>
      <c r="F29" s="227">
        <v>0</v>
      </c>
      <c r="G29" s="227">
        <v>1739845981</v>
      </c>
      <c r="H29" s="227">
        <v>0</v>
      </c>
      <c r="I29" s="203"/>
    </row>
    <row r="30" spans="1:9" s="18" customFormat="1" ht="12.75">
      <c r="A30" s="222">
        <v>2111</v>
      </c>
      <c r="B30" s="223" t="s">
        <v>193</v>
      </c>
      <c r="C30" s="224">
        <v>1608936854</v>
      </c>
      <c r="D30" s="224">
        <v>0</v>
      </c>
      <c r="E30" s="224">
        <v>0</v>
      </c>
      <c r="F30" s="224">
        <v>0</v>
      </c>
      <c r="G30" s="224">
        <v>1608936854</v>
      </c>
      <c r="H30" s="224">
        <v>0</v>
      </c>
      <c r="I30" s="203"/>
    </row>
    <row r="31" spans="1:9" s="17" customFormat="1" ht="12.75">
      <c r="A31" s="222">
        <v>2113</v>
      </c>
      <c r="B31" s="223" t="s">
        <v>194</v>
      </c>
      <c r="C31" s="224">
        <v>130909127</v>
      </c>
      <c r="D31" s="224">
        <v>0</v>
      </c>
      <c r="E31" s="224">
        <v>0</v>
      </c>
      <c r="F31" s="224">
        <v>0</v>
      </c>
      <c r="G31" s="224">
        <v>130909127</v>
      </c>
      <c r="H31" s="224">
        <v>0</v>
      </c>
      <c r="I31" s="151"/>
    </row>
    <row r="32" spans="1:9" s="18" customFormat="1" ht="12.75">
      <c r="A32" s="225">
        <v>214</v>
      </c>
      <c r="B32" s="226" t="s">
        <v>195</v>
      </c>
      <c r="C32" s="227">
        <v>0</v>
      </c>
      <c r="D32" s="227">
        <v>1421323472</v>
      </c>
      <c r="E32" s="227">
        <v>0</v>
      </c>
      <c r="F32" s="227">
        <v>91158022</v>
      </c>
      <c r="G32" s="227">
        <v>0</v>
      </c>
      <c r="H32" s="227">
        <v>1512481494</v>
      </c>
      <c r="I32" s="203"/>
    </row>
    <row r="33" spans="1:9" s="18" customFormat="1" ht="12.75">
      <c r="A33" s="222">
        <v>2141</v>
      </c>
      <c r="B33" s="223" t="s">
        <v>196</v>
      </c>
      <c r="C33" s="224">
        <v>0</v>
      </c>
      <c r="D33" s="224">
        <v>1290414345</v>
      </c>
      <c r="E33" s="224">
        <v>0</v>
      </c>
      <c r="F33" s="224">
        <v>91158022</v>
      </c>
      <c r="G33" s="224">
        <v>0</v>
      </c>
      <c r="H33" s="224">
        <v>1381572367</v>
      </c>
      <c r="I33" s="203"/>
    </row>
    <row r="34" spans="1:9" s="17" customFormat="1" ht="12.75">
      <c r="A34" s="222">
        <v>2143</v>
      </c>
      <c r="B34" s="223" t="s">
        <v>197</v>
      </c>
      <c r="C34" s="224">
        <v>0</v>
      </c>
      <c r="D34" s="224">
        <v>130909127</v>
      </c>
      <c r="E34" s="224">
        <v>0</v>
      </c>
      <c r="F34" s="224">
        <v>0</v>
      </c>
      <c r="G34" s="224">
        <v>0</v>
      </c>
      <c r="H34" s="224">
        <v>130909127</v>
      </c>
      <c r="I34" s="151"/>
    </row>
    <row r="35" spans="1:9" s="18" customFormat="1" ht="12.75">
      <c r="A35" s="225">
        <v>221</v>
      </c>
      <c r="B35" s="226" t="s">
        <v>249</v>
      </c>
      <c r="C35" s="227">
        <v>3300000000</v>
      </c>
      <c r="D35" s="227">
        <v>0</v>
      </c>
      <c r="E35" s="227">
        <v>0</v>
      </c>
      <c r="F35" s="227">
        <v>0</v>
      </c>
      <c r="G35" s="227">
        <v>3300000000</v>
      </c>
      <c r="H35" s="227">
        <v>0</v>
      </c>
      <c r="I35" s="203"/>
    </row>
    <row r="36" spans="1:9" s="18" customFormat="1" ht="12.75">
      <c r="A36" s="222">
        <v>2218</v>
      </c>
      <c r="B36" s="223" t="s">
        <v>250</v>
      </c>
      <c r="C36" s="224">
        <v>3300000000</v>
      </c>
      <c r="D36" s="224">
        <v>0</v>
      </c>
      <c r="E36" s="224">
        <v>0</v>
      </c>
      <c r="F36" s="224">
        <v>0</v>
      </c>
      <c r="G36" s="224">
        <v>3300000000</v>
      </c>
      <c r="H36" s="224">
        <v>0</v>
      </c>
      <c r="I36" s="203"/>
    </row>
    <row r="37" spans="1:9" s="18" customFormat="1" ht="25.5">
      <c r="A37" s="225">
        <v>229</v>
      </c>
      <c r="B37" s="226" t="s">
        <v>276</v>
      </c>
      <c r="C37" s="227">
        <v>0</v>
      </c>
      <c r="D37" s="227">
        <v>836000000</v>
      </c>
      <c r="E37" s="227">
        <v>0</v>
      </c>
      <c r="F37" s="227">
        <v>0</v>
      </c>
      <c r="G37" s="227">
        <v>0</v>
      </c>
      <c r="H37" s="227">
        <v>836000000</v>
      </c>
      <c r="I37" s="203"/>
    </row>
    <row r="38" spans="1:8" s="18" customFormat="1" ht="12.75">
      <c r="A38" s="225">
        <v>241</v>
      </c>
      <c r="B38" s="226" t="s">
        <v>198</v>
      </c>
      <c r="C38" s="227">
        <v>6676171777</v>
      </c>
      <c r="D38" s="227">
        <v>0</v>
      </c>
      <c r="E38" s="227">
        <v>496103525</v>
      </c>
      <c r="F38" s="227">
        <v>0</v>
      </c>
      <c r="G38" s="227">
        <v>7172275302</v>
      </c>
      <c r="H38" s="227">
        <v>0</v>
      </c>
    </row>
    <row r="39" spans="1:9" s="18" customFormat="1" ht="12.75">
      <c r="A39" s="222">
        <v>2412</v>
      </c>
      <c r="B39" s="223" t="s">
        <v>199</v>
      </c>
      <c r="C39" s="224">
        <v>6676171777</v>
      </c>
      <c r="D39" s="224">
        <v>0</v>
      </c>
      <c r="E39" s="224">
        <v>496103525</v>
      </c>
      <c r="F39" s="224">
        <v>0</v>
      </c>
      <c r="G39" s="224">
        <v>7172275302</v>
      </c>
      <c r="H39" s="224">
        <v>0</v>
      </c>
      <c r="I39" s="203"/>
    </row>
    <row r="40" spans="1:9" s="17" customFormat="1" ht="12.75">
      <c r="A40" s="222" t="s">
        <v>178</v>
      </c>
      <c r="B40" s="223" t="s">
        <v>200</v>
      </c>
      <c r="C40" s="224">
        <v>3264926684</v>
      </c>
      <c r="D40" s="224">
        <v>0</v>
      </c>
      <c r="E40" s="224">
        <v>496103525</v>
      </c>
      <c r="F40" s="224">
        <v>0</v>
      </c>
      <c r="G40" s="224">
        <v>3761030209</v>
      </c>
      <c r="H40" s="224">
        <v>0</v>
      </c>
      <c r="I40" s="151"/>
    </row>
    <row r="41" spans="1:9" s="17" customFormat="1" ht="12.75">
      <c r="A41" s="222" t="s">
        <v>266</v>
      </c>
      <c r="B41" s="223" t="s">
        <v>267</v>
      </c>
      <c r="C41" s="224">
        <v>3386455680</v>
      </c>
      <c r="D41" s="224">
        <v>0</v>
      </c>
      <c r="E41" s="224">
        <v>0</v>
      </c>
      <c r="F41" s="224">
        <v>0</v>
      </c>
      <c r="G41" s="224">
        <v>3386455680</v>
      </c>
      <c r="H41" s="224">
        <v>0</v>
      </c>
      <c r="I41" s="151"/>
    </row>
    <row r="42" spans="1:9" s="17" customFormat="1" ht="12.75">
      <c r="A42" s="222" t="s">
        <v>268</v>
      </c>
      <c r="B42" s="223" t="s">
        <v>269</v>
      </c>
      <c r="C42" s="224">
        <v>24789413</v>
      </c>
      <c r="D42" s="224">
        <v>0</v>
      </c>
      <c r="E42" s="224">
        <v>0</v>
      </c>
      <c r="F42" s="224">
        <v>0</v>
      </c>
      <c r="G42" s="224">
        <v>24789413</v>
      </c>
      <c r="H42" s="224">
        <v>0</v>
      </c>
      <c r="I42" s="151"/>
    </row>
    <row r="43" spans="1:9" s="18" customFormat="1" ht="12.75">
      <c r="A43" s="225">
        <v>242</v>
      </c>
      <c r="B43" s="226" t="s">
        <v>173</v>
      </c>
      <c r="C43" s="227">
        <v>1076013640</v>
      </c>
      <c r="D43" s="227">
        <v>0</v>
      </c>
      <c r="E43" s="227">
        <v>0</v>
      </c>
      <c r="F43" s="227">
        <v>179337590</v>
      </c>
      <c r="G43" s="227">
        <v>896676050</v>
      </c>
      <c r="H43" s="227">
        <v>0</v>
      </c>
      <c r="I43" s="203"/>
    </row>
    <row r="44" spans="1:9" s="18" customFormat="1" ht="12.75">
      <c r="A44" s="225">
        <v>331</v>
      </c>
      <c r="B44" s="226" t="s">
        <v>201</v>
      </c>
      <c r="C44" s="227">
        <v>773221974</v>
      </c>
      <c r="D44" s="227">
        <v>0</v>
      </c>
      <c r="E44" s="227">
        <v>161675000</v>
      </c>
      <c r="F44" s="227">
        <v>280500000</v>
      </c>
      <c r="G44" s="227">
        <v>654396974</v>
      </c>
      <c r="H44" s="227">
        <v>0</v>
      </c>
      <c r="I44" s="203"/>
    </row>
    <row r="45" spans="1:9" s="18" customFormat="1" ht="12.75">
      <c r="A45" s="222">
        <v>3311</v>
      </c>
      <c r="B45" s="223" t="s">
        <v>201</v>
      </c>
      <c r="C45" s="224">
        <v>0</v>
      </c>
      <c r="D45" s="224">
        <v>1692125920</v>
      </c>
      <c r="E45" s="224">
        <v>161675000</v>
      </c>
      <c r="F45" s="224">
        <v>280500000</v>
      </c>
      <c r="G45" s="224">
        <v>0</v>
      </c>
      <c r="H45" s="224">
        <v>1810950920</v>
      </c>
      <c r="I45" s="203"/>
    </row>
    <row r="46" spans="1:9" s="17" customFormat="1" ht="12.75">
      <c r="A46" s="222">
        <v>3312</v>
      </c>
      <c r="B46" s="223" t="s">
        <v>202</v>
      </c>
      <c r="C46" s="224">
        <v>2465347894</v>
      </c>
      <c r="D46" s="224">
        <v>0</v>
      </c>
      <c r="E46" s="224">
        <v>0</v>
      </c>
      <c r="F46" s="224">
        <v>0</v>
      </c>
      <c r="G46" s="224">
        <v>2465347894</v>
      </c>
      <c r="H46" s="224">
        <v>0</v>
      </c>
      <c r="I46" s="151"/>
    </row>
    <row r="47" spans="1:9" s="18" customFormat="1" ht="25.5">
      <c r="A47" s="225">
        <v>333</v>
      </c>
      <c r="B47" s="226" t="s">
        <v>270</v>
      </c>
      <c r="C47" s="227">
        <v>0</v>
      </c>
      <c r="D47" s="227">
        <v>852963232</v>
      </c>
      <c r="E47" s="227">
        <v>39330117</v>
      </c>
      <c r="F47" s="227">
        <v>87760505</v>
      </c>
      <c r="G47" s="227">
        <v>0</v>
      </c>
      <c r="H47" s="227">
        <v>901393620</v>
      </c>
      <c r="I47" s="203"/>
    </row>
    <row r="48" spans="1:9" s="233" customFormat="1" ht="12.75">
      <c r="A48" s="230">
        <v>3331</v>
      </c>
      <c r="B48" s="231" t="s">
        <v>289</v>
      </c>
      <c r="C48" s="228">
        <v>0</v>
      </c>
      <c r="D48" s="228">
        <v>0</v>
      </c>
      <c r="E48" s="228">
        <v>39330117</v>
      </c>
      <c r="F48" s="228">
        <v>83925455</v>
      </c>
      <c r="G48" s="228"/>
      <c r="H48" s="228">
        <v>44595338</v>
      </c>
      <c r="I48" s="232"/>
    </row>
    <row r="49" spans="1:9" s="233" customFormat="1" ht="12.75">
      <c r="A49" s="230">
        <v>33311</v>
      </c>
      <c r="B49" s="231" t="s">
        <v>290</v>
      </c>
      <c r="C49" s="228">
        <v>0</v>
      </c>
      <c r="D49" s="228">
        <v>0</v>
      </c>
      <c r="E49" s="228">
        <v>39330117</v>
      </c>
      <c r="F49" s="228">
        <v>83925455</v>
      </c>
      <c r="G49" s="228"/>
      <c r="H49" s="228">
        <v>44595338</v>
      </c>
      <c r="I49" s="232"/>
    </row>
    <row r="50" spans="1:9" s="18" customFormat="1" ht="12.75">
      <c r="A50" s="222">
        <v>3334</v>
      </c>
      <c r="B50" s="223" t="s">
        <v>203</v>
      </c>
      <c r="C50" s="224">
        <v>0</v>
      </c>
      <c r="D50" s="224">
        <v>812535250</v>
      </c>
      <c r="E50" s="224">
        <v>0</v>
      </c>
      <c r="F50" s="224">
        <v>0</v>
      </c>
      <c r="G50" s="224">
        <v>0</v>
      </c>
      <c r="H50" s="224">
        <v>812535250</v>
      </c>
      <c r="I50" s="203"/>
    </row>
    <row r="51" spans="1:9" s="17" customFormat="1" ht="12.75">
      <c r="A51" s="222">
        <v>3335</v>
      </c>
      <c r="B51" s="223" t="s">
        <v>221</v>
      </c>
      <c r="C51" s="224">
        <v>0</v>
      </c>
      <c r="D51" s="224">
        <v>42427982</v>
      </c>
      <c r="E51" s="224">
        <v>0</v>
      </c>
      <c r="F51" s="224">
        <v>3835050</v>
      </c>
      <c r="G51" s="224">
        <v>0</v>
      </c>
      <c r="H51" s="224">
        <v>44263032</v>
      </c>
      <c r="I51" s="151"/>
    </row>
    <row r="52" spans="1:9" s="18" customFormat="1" ht="12.75">
      <c r="A52" s="225">
        <v>334</v>
      </c>
      <c r="B52" s="226" t="s">
        <v>204</v>
      </c>
      <c r="C52" s="227">
        <v>0</v>
      </c>
      <c r="D52" s="227">
        <v>0</v>
      </c>
      <c r="E52" s="227">
        <v>677125000</v>
      </c>
      <c r="F52" s="227">
        <v>677125000</v>
      </c>
      <c r="G52" s="227">
        <v>0</v>
      </c>
      <c r="H52" s="227">
        <v>0</v>
      </c>
      <c r="I52" s="203"/>
    </row>
    <row r="53" spans="1:9" s="18" customFormat="1" ht="12.75">
      <c r="A53" s="225">
        <v>335</v>
      </c>
      <c r="B53" s="226" t="s">
        <v>205</v>
      </c>
      <c r="C53" s="227">
        <v>0</v>
      </c>
      <c r="D53" s="227">
        <v>15599127</v>
      </c>
      <c r="E53" s="227">
        <v>0</v>
      </c>
      <c r="F53" s="227">
        <v>0</v>
      </c>
      <c r="G53" s="227">
        <v>0</v>
      </c>
      <c r="H53" s="227">
        <v>15599127</v>
      </c>
      <c r="I53" s="203"/>
    </row>
    <row r="54" spans="1:9" s="18" customFormat="1" ht="12.75">
      <c r="A54" s="225">
        <v>338</v>
      </c>
      <c r="B54" s="226" t="s">
        <v>206</v>
      </c>
      <c r="C54" s="227">
        <v>0</v>
      </c>
      <c r="D54" s="227">
        <v>5757960789</v>
      </c>
      <c r="E54" s="227">
        <v>0</v>
      </c>
      <c r="F54" s="227">
        <v>2082511261</v>
      </c>
      <c r="G54" s="227">
        <v>0</v>
      </c>
      <c r="H54" s="227">
        <v>7840472050</v>
      </c>
      <c r="I54" s="203"/>
    </row>
    <row r="55" spans="1:9" s="18" customFormat="1" ht="12.75">
      <c r="A55" s="222">
        <v>3382</v>
      </c>
      <c r="B55" s="223" t="s">
        <v>207</v>
      </c>
      <c r="C55" s="224">
        <v>0</v>
      </c>
      <c r="D55" s="224">
        <v>1938000</v>
      </c>
      <c r="E55" s="224">
        <v>0</v>
      </c>
      <c r="F55" s="224">
        <v>0</v>
      </c>
      <c r="G55" s="224">
        <v>0</v>
      </c>
      <c r="H55" s="224">
        <v>1938000</v>
      </c>
      <c r="I55" s="211"/>
    </row>
    <row r="56" spans="1:9" s="18" customFormat="1" ht="12.75">
      <c r="A56" s="222">
        <v>3383</v>
      </c>
      <c r="B56" s="223" t="s">
        <v>208</v>
      </c>
      <c r="C56" s="224">
        <v>0</v>
      </c>
      <c r="D56" s="224">
        <v>113896067</v>
      </c>
      <c r="E56" s="224">
        <v>0</v>
      </c>
      <c r="F56" s="224">
        <v>65444011</v>
      </c>
      <c r="G56" s="224">
        <v>0</v>
      </c>
      <c r="H56" s="224">
        <v>179340078</v>
      </c>
      <c r="I56" s="211"/>
    </row>
    <row r="57" spans="1:9" s="18" customFormat="1" ht="12.75">
      <c r="A57" s="222">
        <v>3384</v>
      </c>
      <c r="B57" s="223" t="s">
        <v>209</v>
      </c>
      <c r="C57" s="224">
        <v>0</v>
      </c>
      <c r="D57" s="224">
        <v>20303826</v>
      </c>
      <c r="E57" s="224">
        <v>0</v>
      </c>
      <c r="F57" s="224">
        <v>11668345</v>
      </c>
      <c r="G57" s="224">
        <v>0</v>
      </c>
      <c r="H57" s="224">
        <v>31972171</v>
      </c>
      <c r="I57" s="211"/>
    </row>
    <row r="58" spans="1:9" s="17" customFormat="1" ht="12.75">
      <c r="A58" s="222">
        <v>3386</v>
      </c>
      <c r="B58" s="223" t="s">
        <v>210</v>
      </c>
      <c r="C58" s="224">
        <v>0</v>
      </c>
      <c r="D58" s="224">
        <v>8582768</v>
      </c>
      <c r="E58" s="224">
        <v>0</v>
      </c>
      <c r="F58" s="224">
        <v>5398905</v>
      </c>
      <c r="G58" s="224">
        <v>0</v>
      </c>
      <c r="H58" s="224">
        <v>13981673</v>
      </c>
      <c r="I58" s="212"/>
    </row>
    <row r="59" spans="1:9" s="17" customFormat="1" ht="12.75">
      <c r="A59" s="222">
        <v>3388</v>
      </c>
      <c r="B59" s="223" t="s">
        <v>206</v>
      </c>
      <c r="C59" s="224">
        <v>0</v>
      </c>
      <c r="D59" s="224">
        <v>5613240128</v>
      </c>
      <c r="E59" s="224">
        <v>0</v>
      </c>
      <c r="F59" s="224">
        <v>2000000000</v>
      </c>
      <c r="G59" s="224">
        <v>0</v>
      </c>
      <c r="H59" s="224">
        <v>7613240128</v>
      </c>
      <c r="I59" s="212"/>
    </row>
    <row r="60" spans="1:9" s="18" customFormat="1" ht="12.75">
      <c r="A60" s="225">
        <v>411</v>
      </c>
      <c r="B60" s="226" t="s">
        <v>211</v>
      </c>
      <c r="C60" s="227">
        <v>0</v>
      </c>
      <c r="D60" s="227">
        <v>20000000000</v>
      </c>
      <c r="E60" s="227">
        <v>0</v>
      </c>
      <c r="F60" s="227">
        <v>0</v>
      </c>
      <c r="G60" s="227">
        <v>0</v>
      </c>
      <c r="H60" s="227">
        <v>20000000000</v>
      </c>
      <c r="I60" s="211"/>
    </row>
    <row r="61" spans="1:9" s="17" customFormat="1" ht="12.75">
      <c r="A61" s="222">
        <v>4111</v>
      </c>
      <c r="B61" s="223" t="s">
        <v>174</v>
      </c>
      <c r="C61" s="224">
        <v>0</v>
      </c>
      <c r="D61" s="224">
        <v>20000000000</v>
      </c>
      <c r="E61" s="224">
        <v>0</v>
      </c>
      <c r="F61" s="224">
        <v>0</v>
      </c>
      <c r="G61" s="224">
        <v>0</v>
      </c>
      <c r="H61" s="224">
        <v>20000000000</v>
      </c>
      <c r="I61" s="212"/>
    </row>
    <row r="62" spans="1:9" s="18" customFormat="1" ht="12.75">
      <c r="A62" s="225">
        <v>414</v>
      </c>
      <c r="B62" s="226" t="s">
        <v>251</v>
      </c>
      <c r="C62" s="227">
        <v>0</v>
      </c>
      <c r="D62" s="227">
        <v>2610751724</v>
      </c>
      <c r="E62" s="227">
        <v>0</v>
      </c>
      <c r="F62" s="227">
        <v>0</v>
      </c>
      <c r="G62" s="227">
        <v>0</v>
      </c>
      <c r="H62" s="227">
        <v>2610751724</v>
      </c>
      <c r="I62" s="211"/>
    </row>
    <row r="63" spans="1:9" s="18" customFormat="1" ht="12.75">
      <c r="A63" s="225">
        <v>418</v>
      </c>
      <c r="B63" s="226" t="s">
        <v>212</v>
      </c>
      <c r="C63" s="227">
        <v>0</v>
      </c>
      <c r="D63" s="227">
        <v>252355587</v>
      </c>
      <c r="E63" s="227">
        <v>0</v>
      </c>
      <c r="F63" s="227">
        <v>0</v>
      </c>
      <c r="G63" s="227">
        <v>0</v>
      </c>
      <c r="H63" s="227">
        <v>252355587</v>
      </c>
      <c r="I63" s="211"/>
    </row>
    <row r="64" spans="1:9" s="18" customFormat="1" ht="12.75">
      <c r="A64" s="225">
        <v>421</v>
      </c>
      <c r="B64" s="226" t="s">
        <v>175</v>
      </c>
      <c r="C64" s="227">
        <v>0</v>
      </c>
      <c r="D64" s="227">
        <v>-4783197232</v>
      </c>
      <c r="E64" s="227">
        <v>438767951</v>
      </c>
      <c r="F64" s="227">
        <v>590505539</v>
      </c>
      <c r="G64" s="227">
        <v>0</v>
      </c>
      <c r="H64" s="227">
        <v>-4631459644</v>
      </c>
      <c r="I64" s="211"/>
    </row>
    <row r="65" spans="1:9" s="17" customFormat="1" ht="12.75">
      <c r="A65" s="222">
        <v>4211</v>
      </c>
      <c r="B65" s="223" t="s">
        <v>213</v>
      </c>
      <c r="C65" s="224">
        <v>0</v>
      </c>
      <c r="D65" s="224">
        <v>924433721</v>
      </c>
      <c r="E65" s="224">
        <v>0</v>
      </c>
      <c r="F65" s="224">
        <v>0</v>
      </c>
      <c r="G65" s="224">
        <v>0</v>
      </c>
      <c r="H65" s="224">
        <v>924433721</v>
      </c>
      <c r="I65" s="212"/>
    </row>
    <row r="66" spans="1:9" s="18" customFormat="1" ht="12.75">
      <c r="A66" s="222">
        <v>4212</v>
      </c>
      <c r="B66" s="223" t="s">
        <v>214</v>
      </c>
      <c r="C66" s="224">
        <v>0</v>
      </c>
      <c r="D66" s="224">
        <v>-5707630953</v>
      </c>
      <c r="E66" s="224">
        <v>438767951</v>
      </c>
      <c r="F66" s="224">
        <v>590505539</v>
      </c>
      <c r="G66" s="224">
        <v>0</v>
      </c>
      <c r="H66" s="224">
        <v>-5555893365</v>
      </c>
      <c r="I66" s="211"/>
    </row>
    <row r="67" spans="1:9" s="18" customFormat="1" ht="12.75">
      <c r="A67" s="225">
        <v>431</v>
      </c>
      <c r="B67" s="226" t="s">
        <v>215</v>
      </c>
      <c r="C67" s="227">
        <v>0</v>
      </c>
      <c r="D67" s="227">
        <v>185474587</v>
      </c>
      <c r="E67" s="227">
        <v>0</v>
      </c>
      <c r="F67" s="227">
        <v>0</v>
      </c>
      <c r="G67" s="227">
        <v>0</v>
      </c>
      <c r="H67" s="227">
        <v>185474587</v>
      </c>
      <c r="I67" s="211"/>
    </row>
    <row r="68" spans="1:9" s="18" customFormat="1" ht="12.75">
      <c r="A68" s="222">
        <v>4311</v>
      </c>
      <c r="B68" s="223" t="s">
        <v>216</v>
      </c>
      <c r="C68" s="224">
        <v>0</v>
      </c>
      <c r="D68" s="224">
        <v>78984142</v>
      </c>
      <c r="E68" s="224">
        <v>0</v>
      </c>
      <c r="F68" s="224">
        <v>0</v>
      </c>
      <c r="G68" s="224">
        <v>0</v>
      </c>
      <c r="H68" s="224">
        <v>78984142</v>
      </c>
      <c r="I68" s="211"/>
    </row>
    <row r="69" spans="1:9" s="17" customFormat="1" ht="12.75">
      <c r="A69" s="222">
        <v>4312</v>
      </c>
      <c r="B69" s="223" t="s">
        <v>252</v>
      </c>
      <c r="C69" s="224">
        <v>0</v>
      </c>
      <c r="D69" s="224">
        <v>106490445</v>
      </c>
      <c r="E69" s="224">
        <v>0</v>
      </c>
      <c r="F69" s="224">
        <v>0</v>
      </c>
      <c r="G69" s="224">
        <v>0</v>
      </c>
      <c r="H69" s="224">
        <v>106490445</v>
      </c>
      <c r="I69" s="151"/>
    </row>
    <row r="70" spans="1:9" s="18" customFormat="1" ht="25.5">
      <c r="A70" s="225">
        <v>511</v>
      </c>
      <c r="B70" s="226" t="s">
        <v>217</v>
      </c>
      <c r="C70" s="227">
        <v>0</v>
      </c>
      <c r="D70" s="227">
        <v>0</v>
      </c>
      <c r="E70" s="227">
        <v>1034974545</v>
      </c>
      <c r="F70" s="227">
        <v>1034974545</v>
      </c>
      <c r="G70" s="227">
        <v>0</v>
      </c>
      <c r="H70" s="227">
        <v>0</v>
      </c>
      <c r="I70" s="203"/>
    </row>
    <row r="71" spans="1:9" s="233" customFormat="1" ht="25.5">
      <c r="A71" s="230">
        <v>5112</v>
      </c>
      <c r="B71" s="231" t="s">
        <v>292</v>
      </c>
      <c r="C71" s="228">
        <v>0</v>
      </c>
      <c r="D71" s="228">
        <v>0</v>
      </c>
      <c r="E71" s="228">
        <v>195720000</v>
      </c>
      <c r="F71" s="228">
        <v>195720000</v>
      </c>
      <c r="G71" s="228">
        <v>0</v>
      </c>
      <c r="H71" s="228">
        <v>0</v>
      </c>
      <c r="I71" s="232"/>
    </row>
    <row r="72" spans="1:9" s="18" customFormat="1" ht="12.75">
      <c r="A72" s="222">
        <v>5113</v>
      </c>
      <c r="B72" s="229" t="s">
        <v>288</v>
      </c>
      <c r="C72" s="224">
        <v>0</v>
      </c>
      <c r="D72" s="224">
        <v>0</v>
      </c>
      <c r="E72" s="224">
        <v>750163636</v>
      </c>
      <c r="F72" s="224">
        <v>750163636</v>
      </c>
      <c r="G72" s="224">
        <v>0</v>
      </c>
      <c r="H72" s="224">
        <v>0</v>
      </c>
      <c r="I72" s="203"/>
    </row>
    <row r="73" spans="1:9" s="17" customFormat="1" ht="12.75">
      <c r="A73" s="222">
        <v>5118</v>
      </c>
      <c r="B73" s="223" t="s">
        <v>274</v>
      </c>
      <c r="C73" s="224">
        <v>0</v>
      </c>
      <c r="D73" s="224">
        <v>0</v>
      </c>
      <c r="E73" s="224">
        <v>89090909</v>
      </c>
      <c r="F73" s="224">
        <v>89090909</v>
      </c>
      <c r="G73" s="224">
        <v>0</v>
      </c>
      <c r="H73" s="224">
        <v>0</v>
      </c>
      <c r="I73" s="151"/>
    </row>
    <row r="74" spans="1:9" s="18" customFormat="1" ht="12.75">
      <c r="A74" s="225">
        <v>515</v>
      </c>
      <c r="B74" s="226" t="s">
        <v>176</v>
      </c>
      <c r="C74" s="227">
        <v>0</v>
      </c>
      <c r="D74" s="227">
        <v>0</v>
      </c>
      <c r="E74" s="227">
        <v>2263295</v>
      </c>
      <c r="F74" s="227">
        <v>2263295</v>
      </c>
      <c r="G74" s="227">
        <v>0</v>
      </c>
      <c r="H74" s="227">
        <v>0</v>
      </c>
      <c r="I74" s="203"/>
    </row>
    <row r="75" spans="1:9" s="18" customFormat="1" ht="12.75">
      <c r="A75" s="225">
        <v>632</v>
      </c>
      <c r="B75" s="226" t="s">
        <v>279</v>
      </c>
      <c r="C75" s="227"/>
      <c r="D75" s="227"/>
      <c r="E75" s="227">
        <v>327925000</v>
      </c>
      <c r="F75" s="227">
        <v>327925000</v>
      </c>
      <c r="G75" s="227"/>
      <c r="H75" s="227"/>
      <c r="I75" s="203"/>
    </row>
    <row r="76" spans="1:9" s="18" customFormat="1" ht="12.75">
      <c r="A76" s="225">
        <v>635</v>
      </c>
      <c r="B76" s="226" t="s">
        <v>177</v>
      </c>
      <c r="C76" s="227">
        <v>0</v>
      </c>
      <c r="D76" s="227">
        <v>0</v>
      </c>
      <c r="E76" s="227">
        <v>215000</v>
      </c>
      <c r="F76" s="227">
        <v>215000</v>
      </c>
      <c r="G76" s="227">
        <v>0</v>
      </c>
      <c r="H76" s="227">
        <v>0</v>
      </c>
      <c r="I76" s="203"/>
    </row>
    <row r="77" spans="1:9" s="18" customFormat="1" ht="12.75">
      <c r="A77" s="225">
        <v>642</v>
      </c>
      <c r="B77" s="226" t="s">
        <v>218</v>
      </c>
      <c r="C77" s="227">
        <v>0</v>
      </c>
      <c r="D77" s="227">
        <v>0</v>
      </c>
      <c r="E77" s="227">
        <v>556654871</v>
      </c>
      <c r="F77" s="227">
        <v>556654871</v>
      </c>
      <c r="G77" s="227">
        <v>0</v>
      </c>
      <c r="H77" s="227">
        <v>0</v>
      </c>
      <c r="I77" s="203"/>
    </row>
    <row r="78" spans="1:9" s="18" customFormat="1" ht="12.75">
      <c r="A78" s="222">
        <v>6422</v>
      </c>
      <c r="B78" s="223" t="s">
        <v>219</v>
      </c>
      <c r="C78" s="224">
        <v>0</v>
      </c>
      <c r="D78" s="224">
        <v>0</v>
      </c>
      <c r="E78" s="228">
        <v>556654871</v>
      </c>
      <c r="F78" s="228">
        <v>556654871</v>
      </c>
      <c r="G78" s="224">
        <v>0</v>
      </c>
      <c r="H78" s="224">
        <v>0</v>
      </c>
      <c r="I78" s="203"/>
    </row>
    <row r="79" spans="1:9" s="18" customFormat="1" ht="12.75">
      <c r="A79" s="225">
        <v>811</v>
      </c>
      <c r="B79" s="226" t="s">
        <v>273</v>
      </c>
      <c r="C79" s="227">
        <v>0</v>
      </c>
      <c r="D79" s="227">
        <v>0</v>
      </c>
      <c r="E79" s="227">
        <v>705381</v>
      </c>
      <c r="F79" s="227">
        <v>705381</v>
      </c>
      <c r="G79" s="227">
        <v>0</v>
      </c>
      <c r="H79" s="227">
        <v>0</v>
      </c>
      <c r="I79" s="203"/>
    </row>
    <row r="80" spans="1:9" s="18" customFormat="1" ht="12.75">
      <c r="A80" s="210">
        <v>911</v>
      </c>
      <c r="B80" s="214" t="s">
        <v>220</v>
      </c>
      <c r="C80" s="209">
        <v>0</v>
      </c>
      <c r="D80" s="209">
        <v>0</v>
      </c>
      <c r="E80" s="209">
        <v>1476005791</v>
      </c>
      <c r="F80" s="209">
        <v>1476005791</v>
      </c>
      <c r="G80" s="209">
        <v>0</v>
      </c>
      <c r="H80" s="209">
        <v>0</v>
      </c>
      <c r="I80" s="203"/>
    </row>
    <row r="81" spans="1:9" s="18" customFormat="1" ht="12.75">
      <c r="A81" s="200"/>
      <c r="B81" s="215" t="s">
        <v>271</v>
      </c>
      <c r="C81" s="147">
        <f aca="true" t="shared" si="0" ref="C81:H81">C80+C79+C77+C76+C74+C70+C67+C64+C63+C62+C60+C54+C53+C52+C47+C44+C43+C38+C37+C35+C32+C29+C27+C26+C24+C20+C17+C11+C9+C75</f>
        <v>28728612723</v>
      </c>
      <c r="D81" s="147">
        <f t="shared" si="0"/>
        <v>28728612723</v>
      </c>
      <c r="E81" s="147">
        <f>E80+E79+E77+E76+E74+E70+E67+E64+E63+E62+E60+E54+E53+E52+E47+E44+E43+E38+E37+E35+E32+E29+E27+E26+E24+E20+E17+E16+E11+E9+E75</f>
        <v>13289562967</v>
      </c>
      <c r="F81" s="147">
        <f t="shared" si="0"/>
        <v>13289562967</v>
      </c>
      <c r="G81" s="147">
        <f>G80+G79+G77+G76+G74+G70+G67+G64+G63+G62+G60+G54+G53+G52+G47+G44+G43+G38+G37+G35+G32+G29+G27+G26+G24+G20+G17+G16+G11+G9+G75</f>
        <v>31102449982</v>
      </c>
      <c r="H81" s="147">
        <f t="shared" si="0"/>
        <v>31102449982</v>
      </c>
      <c r="I81" s="203"/>
    </row>
    <row r="82" spans="5:7" ht="18" customHeight="1">
      <c r="E82" s="8">
        <f>4627336372-E81</f>
        <v>-8662226595</v>
      </c>
      <c r="G82" s="26" t="s">
        <v>283</v>
      </c>
    </row>
    <row r="83" spans="1:9" s="12" customFormat="1" ht="12.75">
      <c r="A83" s="198"/>
      <c r="B83" s="217" t="s">
        <v>256</v>
      </c>
      <c r="C83" s="21"/>
      <c r="D83" s="455" t="s">
        <v>248</v>
      </c>
      <c r="E83" s="455"/>
      <c r="F83" s="21"/>
      <c r="G83" s="455" t="s">
        <v>257</v>
      </c>
      <c r="H83" s="455"/>
      <c r="I83" s="21"/>
    </row>
    <row r="84" spans="1:9" s="27" customFormat="1" ht="12.75">
      <c r="A84" s="202"/>
      <c r="B84" s="218" t="s">
        <v>258</v>
      </c>
      <c r="C84" s="26"/>
      <c r="D84" s="456" t="s">
        <v>258</v>
      </c>
      <c r="E84" s="456"/>
      <c r="F84" s="26"/>
      <c r="G84" s="456" t="s">
        <v>259</v>
      </c>
      <c r="H84" s="456"/>
      <c r="I84" s="26"/>
    </row>
    <row r="86" ht="12.75">
      <c r="B86" s="219"/>
    </row>
    <row r="87" ht="12.75">
      <c r="B87" s="220"/>
    </row>
    <row r="88" ht="12.75">
      <c r="B88" s="220"/>
    </row>
    <row r="89" ht="12.75">
      <c r="B89" s="220"/>
    </row>
    <row r="90" ht="12.75">
      <c r="B90" s="220"/>
    </row>
    <row r="91" ht="12.75">
      <c r="B91" s="220"/>
    </row>
    <row r="92" spans="2:7" ht="12.75">
      <c r="B92" s="220"/>
      <c r="C92" s="8">
        <f>+C81-D81</f>
        <v>0</v>
      </c>
      <c r="E92" s="8">
        <f>+E81-F81</f>
        <v>0</v>
      </c>
      <c r="G92" s="8">
        <f>+G81-H81</f>
        <v>0</v>
      </c>
    </row>
    <row r="93" ht="12.75">
      <c r="B93" s="220"/>
    </row>
    <row r="94" ht="12.75">
      <c r="B94" s="220"/>
    </row>
    <row r="95" ht="12.75">
      <c r="B95" s="220"/>
    </row>
    <row r="96" ht="12.75">
      <c r="B96" s="220"/>
    </row>
    <row r="97" ht="12.75">
      <c r="B97" s="220"/>
    </row>
    <row r="98" ht="12.75">
      <c r="B98" s="221"/>
    </row>
    <row r="99" ht="12.75">
      <c r="B99" s="220"/>
    </row>
    <row r="100" ht="12.75">
      <c r="B100" s="220"/>
    </row>
    <row r="101" ht="12.75">
      <c r="B101" s="220"/>
    </row>
    <row r="102" ht="12.75">
      <c r="B102" s="220"/>
    </row>
    <row r="103" ht="12.75">
      <c r="B103" s="220"/>
    </row>
    <row r="104" ht="12.75">
      <c r="B104" s="220"/>
    </row>
    <row r="105" ht="12.75">
      <c r="B105" s="220"/>
    </row>
    <row r="106" ht="12.75">
      <c r="B106" s="220"/>
    </row>
    <row r="107" ht="12.75">
      <c r="B107" s="220"/>
    </row>
    <row r="108" ht="12.75">
      <c r="B108" s="220"/>
    </row>
    <row r="109" ht="12.75">
      <c r="B109" s="220"/>
    </row>
  </sheetData>
  <sheetProtection/>
  <mergeCells count="16">
    <mergeCell ref="D83:E83"/>
    <mergeCell ref="G83:H83"/>
    <mergeCell ref="D84:E84"/>
    <mergeCell ref="G84:H84"/>
    <mergeCell ref="A7:A8"/>
    <mergeCell ref="B7:B8"/>
    <mergeCell ref="G7:H7"/>
    <mergeCell ref="E7:F7"/>
    <mergeCell ref="C7:D7"/>
    <mergeCell ref="G1:H1"/>
    <mergeCell ref="G2:H3"/>
    <mergeCell ref="A4:H4"/>
    <mergeCell ref="A5:H5"/>
    <mergeCell ref="A1:B1"/>
    <mergeCell ref="A2:B2"/>
    <mergeCell ref="A3:B3"/>
  </mergeCells>
  <printOptions/>
  <pageMargins left="0.49" right="0.16" top="0.25" bottom="0.28" header="0.2" footer="0.2"/>
  <pageSetup horizontalDpi="600" verticalDpi="600" orientation="landscape" paperSize="9" r:id="rId1"/>
  <headerFooter alignWithMargins="0">
    <oddFooter>&amp;R&amp;P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pane xSplit="1" ySplit="6" topLeftCell="B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5" sqref="D45"/>
    </sheetView>
  </sheetViews>
  <sheetFormatPr defaultColWidth="9.140625" defaultRowHeight="12.75"/>
  <cols>
    <col min="1" max="1" width="38.28125" style="33" customWidth="1"/>
    <col min="2" max="2" width="8.140625" style="33" customWidth="1"/>
    <col min="3" max="3" width="8.00390625" style="33" customWidth="1"/>
    <col min="4" max="4" width="20.8515625" style="33" customWidth="1"/>
    <col min="5" max="5" width="18.00390625" style="33" customWidth="1"/>
    <col min="6" max="6" width="17.7109375" style="33" bestFit="1" customWidth="1"/>
    <col min="7" max="8" width="15.57421875" style="33" bestFit="1" customWidth="1"/>
    <col min="9" max="16384" width="9.140625" style="33" customWidth="1"/>
  </cols>
  <sheetData>
    <row r="1" spans="1:6" ht="12.75">
      <c r="A1" s="30" t="s">
        <v>104</v>
      </c>
      <c r="B1" s="31"/>
      <c r="C1" s="31"/>
      <c r="D1" s="441" t="s">
        <v>110</v>
      </c>
      <c r="E1" s="442"/>
      <c r="F1" s="32"/>
    </row>
    <row r="2" spans="1:6" ht="36" customHeight="1">
      <c r="A2" s="460" t="s">
        <v>171</v>
      </c>
      <c r="B2" s="460"/>
      <c r="C2" s="161"/>
      <c r="D2" s="443" t="s">
        <v>281</v>
      </c>
      <c r="E2" s="443"/>
      <c r="F2" s="34"/>
    </row>
    <row r="3" spans="1:6" ht="35.25" customHeight="1">
      <c r="A3" s="459" t="s">
        <v>105</v>
      </c>
      <c r="B3" s="459"/>
      <c r="C3" s="459"/>
      <c r="D3" s="459"/>
      <c r="E3" s="459"/>
      <c r="F3" s="35"/>
    </row>
    <row r="4" spans="1:6" ht="13.5" customHeight="1">
      <c r="A4" s="458" t="s">
        <v>280</v>
      </c>
      <c r="B4" s="458"/>
      <c r="C4" s="458"/>
      <c r="D4" s="458"/>
      <c r="E4" s="36" t="s">
        <v>109</v>
      </c>
      <c r="F4" s="36"/>
    </row>
    <row r="5" spans="4:6" ht="15">
      <c r="D5" s="38"/>
      <c r="E5" s="38" t="s">
        <v>106</v>
      </c>
      <c r="F5" s="38"/>
    </row>
    <row r="6" spans="1:6" ht="28.5">
      <c r="A6" s="39" t="s">
        <v>3</v>
      </c>
      <c r="B6" s="39" t="s">
        <v>4</v>
      </c>
      <c r="C6" s="40" t="s">
        <v>5</v>
      </c>
      <c r="D6" s="41" t="s">
        <v>282</v>
      </c>
      <c r="E6" s="41" t="s">
        <v>277</v>
      </c>
      <c r="F6" s="42"/>
    </row>
    <row r="7" spans="1:6" ht="14.25">
      <c r="A7" s="73" t="s">
        <v>6</v>
      </c>
      <c r="B7" s="74">
        <v>100</v>
      </c>
      <c r="C7" s="75"/>
      <c r="D7" s="76">
        <f>+D9+D13+D17+D24+D28</f>
        <v>18325222132</v>
      </c>
      <c r="E7" s="76">
        <f>+E9+E13+E17+E24+E28</f>
        <v>16149325808</v>
      </c>
      <c r="F7" s="44"/>
    </row>
    <row r="8" spans="1:6" ht="14.25" hidden="1">
      <c r="A8" s="77"/>
      <c r="B8" s="78"/>
      <c r="C8" s="79"/>
      <c r="D8" s="80"/>
      <c r="E8" s="80"/>
      <c r="F8" s="44"/>
    </row>
    <row r="9" spans="1:6" ht="14.25">
      <c r="A9" s="77" t="s">
        <v>7</v>
      </c>
      <c r="B9" s="78">
        <v>110</v>
      </c>
      <c r="C9" s="79" t="s">
        <v>222</v>
      </c>
      <c r="D9" s="80">
        <f>+D10+D11</f>
        <v>354542132</v>
      </c>
      <c r="E9" s="80">
        <f>+E10+E11</f>
        <v>85192490</v>
      </c>
      <c r="F9" s="44"/>
    </row>
    <row r="10" spans="1:6" ht="15">
      <c r="A10" s="81" t="s">
        <v>8</v>
      </c>
      <c r="B10" s="82">
        <v>111</v>
      </c>
      <c r="C10" s="83"/>
      <c r="D10" s="84">
        <f>CDPS!G9+CDPS!G11</f>
        <v>354542132</v>
      </c>
      <c r="E10" s="84">
        <f>CDPS!C9+CDPS!C11</f>
        <v>85192490</v>
      </c>
      <c r="F10" s="150"/>
    </row>
    <row r="11" spans="1:6" ht="15" hidden="1">
      <c r="A11" s="81" t="s">
        <v>9</v>
      </c>
      <c r="B11" s="82">
        <v>112</v>
      </c>
      <c r="C11" s="79"/>
      <c r="D11" s="85">
        <v>0</v>
      </c>
      <c r="E11" s="85">
        <v>0</v>
      </c>
      <c r="F11" s="49"/>
    </row>
    <row r="12" spans="1:6" ht="15" hidden="1">
      <c r="A12" s="81"/>
      <c r="B12" s="82"/>
      <c r="C12" s="79"/>
      <c r="D12" s="85"/>
      <c r="E12" s="85"/>
      <c r="F12" s="49"/>
    </row>
    <row r="13" spans="1:6" ht="14.25">
      <c r="A13" s="77" t="s">
        <v>10</v>
      </c>
      <c r="B13" s="78">
        <v>120</v>
      </c>
      <c r="C13" s="79"/>
      <c r="D13" s="80">
        <f>SUM(D14:D15)</f>
        <v>1820000000</v>
      </c>
      <c r="E13" s="80">
        <f>SUM(E14:E15)</f>
        <v>0</v>
      </c>
      <c r="F13" s="44"/>
    </row>
    <row r="14" spans="1:6" ht="15" customHeight="1">
      <c r="A14" s="81" t="s">
        <v>11</v>
      </c>
      <c r="B14" s="82">
        <v>121</v>
      </c>
      <c r="C14" s="83" t="s">
        <v>223</v>
      </c>
      <c r="D14" s="84">
        <f>CDPS!G16</f>
        <v>1820000000</v>
      </c>
      <c r="E14" s="84">
        <v>0</v>
      </c>
      <c r="F14" s="49"/>
    </row>
    <row r="15" spans="1:6" ht="15" customHeight="1" hidden="1">
      <c r="A15" s="81" t="s">
        <v>12</v>
      </c>
      <c r="B15" s="82">
        <v>129</v>
      </c>
      <c r="C15" s="79"/>
      <c r="D15" s="85">
        <v>0</v>
      </c>
      <c r="E15" s="85">
        <v>0</v>
      </c>
      <c r="F15" s="49"/>
    </row>
    <row r="16" spans="1:6" ht="15" hidden="1">
      <c r="A16" s="81"/>
      <c r="B16" s="82"/>
      <c r="C16" s="79"/>
      <c r="D16" s="85"/>
      <c r="E16" s="85"/>
      <c r="F16" s="49"/>
    </row>
    <row r="17" spans="1:6" ht="14.25">
      <c r="A17" s="77" t="s">
        <v>13</v>
      </c>
      <c r="B17" s="78">
        <v>130</v>
      </c>
      <c r="C17" s="79"/>
      <c r="D17" s="80">
        <f>SUM(D18:D23)</f>
        <v>4035680000</v>
      </c>
      <c r="E17" s="80">
        <f>SUM(E18:E23)</f>
        <v>3315500000</v>
      </c>
      <c r="F17" s="44"/>
    </row>
    <row r="18" spans="1:7" ht="15">
      <c r="A18" s="81" t="s">
        <v>14</v>
      </c>
      <c r="B18" s="82">
        <v>131</v>
      </c>
      <c r="C18" s="79"/>
      <c r="D18" s="84">
        <f>CDPS!G18</f>
        <v>2786440453</v>
      </c>
      <c r="E18" s="84">
        <f>CDPS!C18</f>
        <v>2066260453</v>
      </c>
      <c r="F18" s="150"/>
      <c r="G18" s="162"/>
    </row>
    <row r="19" spans="1:7" ht="15">
      <c r="A19" s="81" t="s">
        <v>15</v>
      </c>
      <c r="B19" s="82">
        <v>132</v>
      </c>
      <c r="C19" s="79"/>
      <c r="D19" s="84">
        <f>CDPS!G46</f>
        <v>2465347894</v>
      </c>
      <c r="E19" s="84">
        <f>CDPS!C46</f>
        <v>2465347894</v>
      </c>
      <c r="F19" s="150"/>
      <c r="G19" s="162"/>
    </row>
    <row r="20" spans="1:6" ht="15" hidden="1">
      <c r="A20" s="81" t="s">
        <v>16</v>
      </c>
      <c r="B20" s="82">
        <v>133</v>
      </c>
      <c r="C20" s="79"/>
      <c r="D20" s="85">
        <v>0</v>
      </c>
      <c r="E20" s="86"/>
      <c r="F20" s="163"/>
    </row>
    <row r="21" spans="1:6" ht="30" hidden="1">
      <c r="A21" s="87" t="s">
        <v>17</v>
      </c>
      <c r="B21" s="82">
        <v>134</v>
      </c>
      <c r="C21" s="79"/>
      <c r="D21" s="85">
        <v>0</v>
      </c>
      <c r="E21" s="85">
        <v>0</v>
      </c>
      <c r="F21" s="49"/>
    </row>
    <row r="22" spans="1:8" ht="15">
      <c r="A22" s="81" t="s">
        <v>18</v>
      </c>
      <c r="B22" s="82">
        <v>135</v>
      </c>
      <c r="C22" s="83" t="s">
        <v>224</v>
      </c>
      <c r="D22" s="84">
        <f>CDPS!G24</f>
        <v>363273090</v>
      </c>
      <c r="E22" s="84">
        <f>CDPS!C25</f>
        <v>363273090</v>
      </c>
      <c r="F22" s="150"/>
      <c r="G22" s="162"/>
      <c r="H22" s="164"/>
    </row>
    <row r="23" spans="1:6" ht="15">
      <c r="A23" s="81" t="s">
        <v>19</v>
      </c>
      <c r="B23" s="82">
        <v>139</v>
      </c>
      <c r="C23" s="79"/>
      <c r="D23" s="22">
        <f>-CDPS!H26</f>
        <v>-1579381437</v>
      </c>
      <c r="E23" s="85">
        <f>-CDPS!D26</f>
        <v>-1579381437</v>
      </c>
      <c r="F23" s="49"/>
    </row>
    <row r="24" spans="1:6" ht="14.25">
      <c r="A24" s="77" t="s">
        <v>20</v>
      </c>
      <c r="B24" s="78">
        <v>140</v>
      </c>
      <c r="C24" s="79"/>
      <c r="D24" s="80">
        <f>SUM(D25:D26)</f>
        <v>0</v>
      </c>
      <c r="E24" s="80">
        <f>SUM(E25:E26)</f>
        <v>0</v>
      </c>
      <c r="F24" s="44"/>
    </row>
    <row r="25" spans="1:6" ht="15" hidden="1">
      <c r="A25" s="81" t="s">
        <v>21</v>
      </c>
      <c r="B25" s="82">
        <v>141</v>
      </c>
      <c r="C25" s="88"/>
      <c r="D25" s="85">
        <v>0</v>
      </c>
      <c r="E25" s="85">
        <v>0</v>
      </c>
      <c r="F25" s="49"/>
    </row>
    <row r="26" spans="1:6" ht="15" hidden="1">
      <c r="A26" s="81" t="s">
        <v>22</v>
      </c>
      <c r="B26" s="82">
        <v>149</v>
      </c>
      <c r="C26" s="79"/>
      <c r="D26" s="85">
        <v>0</v>
      </c>
      <c r="E26" s="85">
        <v>0</v>
      </c>
      <c r="F26" s="49"/>
    </row>
    <row r="27" spans="1:6" ht="15" hidden="1">
      <c r="A27" s="81"/>
      <c r="B27" s="82"/>
      <c r="C27" s="79"/>
      <c r="D27" s="85"/>
      <c r="E27" s="85"/>
      <c r="F27" s="49"/>
    </row>
    <row r="28" spans="1:6" ht="14.25">
      <c r="A28" s="77" t="s">
        <v>23</v>
      </c>
      <c r="B28" s="78">
        <v>150</v>
      </c>
      <c r="C28" s="79"/>
      <c r="D28" s="80">
        <f>SUM(D29:D32)</f>
        <v>12115000000</v>
      </c>
      <c r="E28" s="80">
        <f>SUM(E29:E32)</f>
        <v>12748633318</v>
      </c>
      <c r="F28" s="44"/>
    </row>
    <row r="29" spans="1:6" ht="15">
      <c r="A29" s="81" t="s">
        <v>24</v>
      </c>
      <c r="B29" s="82">
        <v>151</v>
      </c>
      <c r="C29" s="79"/>
      <c r="D29" s="84"/>
      <c r="E29" s="84"/>
      <c r="F29" s="150"/>
    </row>
    <row r="30" spans="1:6" ht="15">
      <c r="A30" s="81" t="s">
        <v>25</v>
      </c>
      <c r="B30" s="82">
        <v>152</v>
      </c>
      <c r="C30" s="83"/>
      <c r="D30" s="84">
        <f>CDPS!G20</f>
        <v>0</v>
      </c>
      <c r="E30" s="84">
        <f>CDPS!C20</f>
        <v>33633318</v>
      </c>
      <c r="F30" s="150"/>
    </row>
    <row r="31" spans="1:6" ht="15">
      <c r="A31" s="81" t="s">
        <v>26</v>
      </c>
      <c r="B31" s="82">
        <v>154</v>
      </c>
      <c r="C31" s="83"/>
      <c r="D31" s="84"/>
      <c r="E31" s="84"/>
      <c r="F31" s="150"/>
    </row>
    <row r="32" spans="1:6" ht="15">
      <c r="A32" s="81" t="s">
        <v>27</v>
      </c>
      <c r="B32" s="82">
        <v>158</v>
      </c>
      <c r="C32" s="83" t="s">
        <v>225</v>
      </c>
      <c r="D32" s="84">
        <f>CDPS!G27</f>
        <v>12115000000</v>
      </c>
      <c r="E32" s="84">
        <f>CDPS!C27</f>
        <v>12715000000</v>
      </c>
      <c r="F32" s="150"/>
    </row>
    <row r="33" spans="1:6" ht="15" hidden="1">
      <c r="A33" s="89"/>
      <c r="B33" s="83"/>
      <c r="C33" s="79"/>
      <c r="D33" s="85"/>
      <c r="E33" s="85"/>
      <c r="F33" s="49"/>
    </row>
    <row r="34" spans="1:6" ht="14.25">
      <c r="A34" s="77" t="s">
        <v>28</v>
      </c>
      <c r="B34" s="78">
        <v>200</v>
      </c>
      <c r="C34" s="79"/>
      <c r="D34" s="80">
        <f>+D36+D43+D54+D58+D63</f>
        <v>10760315839</v>
      </c>
      <c r="E34" s="80">
        <f>+E36+E43+E54+E58+E63</f>
        <v>10534707926</v>
      </c>
      <c r="F34" s="44"/>
    </row>
    <row r="35" spans="1:6" ht="14.25" hidden="1">
      <c r="A35" s="77"/>
      <c r="B35" s="78"/>
      <c r="C35" s="79"/>
      <c r="D35" s="80"/>
      <c r="E35" s="80"/>
      <c r="F35" s="44"/>
    </row>
    <row r="36" spans="1:6" ht="14.25">
      <c r="A36" s="77" t="s">
        <v>29</v>
      </c>
      <c r="B36" s="78">
        <v>210</v>
      </c>
      <c r="C36" s="79"/>
      <c r="D36" s="80">
        <v>0</v>
      </c>
      <c r="E36" s="80">
        <f>SUM(E37:E41)</f>
        <v>0</v>
      </c>
      <c r="F36" s="44"/>
    </row>
    <row r="37" spans="1:6" ht="15" hidden="1">
      <c r="A37" s="81" t="s">
        <v>30</v>
      </c>
      <c r="B37" s="82">
        <v>211</v>
      </c>
      <c r="C37" s="79"/>
      <c r="D37" s="85">
        <v>0</v>
      </c>
      <c r="E37" s="85">
        <v>0</v>
      </c>
      <c r="F37" s="49"/>
    </row>
    <row r="38" spans="1:6" ht="15" hidden="1">
      <c r="A38" s="81" t="s">
        <v>31</v>
      </c>
      <c r="B38" s="82"/>
      <c r="C38" s="79"/>
      <c r="D38" s="85"/>
      <c r="E38" s="85"/>
      <c r="F38" s="49"/>
    </row>
    <row r="39" spans="1:6" ht="15" hidden="1">
      <c r="A39" s="81" t="s">
        <v>32</v>
      </c>
      <c r="B39" s="82">
        <v>212</v>
      </c>
      <c r="C39" s="79"/>
      <c r="D39" s="85">
        <v>0</v>
      </c>
      <c r="E39" s="85">
        <v>0</v>
      </c>
      <c r="F39" s="49"/>
    </row>
    <row r="40" spans="1:6" ht="15" hidden="1">
      <c r="A40" s="81" t="s">
        <v>33</v>
      </c>
      <c r="B40" s="82">
        <v>213</v>
      </c>
      <c r="C40" s="79"/>
      <c r="D40" s="90">
        <v>0</v>
      </c>
      <c r="E40" s="90">
        <v>0</v>
      </c>
      <c r="F40" s="50"/>
    </row>
    <row r="41" spans="1:6" ht="15" hidden="1">
      <c r="A41" s="81" t="s">
        <v>34</v>
      </c>
      <c r="B41" s="82">
        <v>219</v>
      </c>
      <c r="C41" s="79"/>
      <c r="D41" s="85">
        <v>0</v>
      </c>
      <c r="E41" s="85">
        <v>0</v>
      </c>
      <c r="F41" s="49"/>
    </row>
    <row r="42" spans="1:6" ht="15" hidden="1">
      <c r="A42" s="81"/>
      <c r="B42" s="82"/>
      <c r="C42" s="79"/>
      <c r="D42" s="85"/>
      <c r="E42" s="85"/>
      <c r="F42" s="49"/>
    </row>
    <row r="43" spans="1:6" ht="14.25">
      <c r="A43" s="77" t="s">
        <v>35</v>
      </c>
      <c r="B43" s="78">
        <v>220</v>
      </c>
      <c r="C43" s="78"/>
      <c r="D43" s="80">
        <f>+D44+D47+D50+D53</f>
        <v>7399639789</v>
      </c>
      <c r="E43" s="80">
        <f>+E44+E47+E50+E53</f>
        <v>6994694286</v>
      </c>
      <c r="F43" s="44"/>
    </row>
    <row r="44" spans="1:6" ht="15">
      <c r="A44" s="81" t="s">
        <v>36</v>
      </c>
      <c r="B44" s="82">
        <v>221</v>
      </c>
      <c r="C44" s="83" t="s">
        <v>226</v>
      </c>
      <c r="D44" s="85">
        <f>+D45+D46</f>
        <v>227364487</v>
      </c>
      <c r="E44" s="85">
        <f>+E45+E46</f>
        <v>318522509</v>
      </c>
      <c r="F44" s="49"/>
    </row>
    <row r="45" spans="1:6" ht="15">
      <c r="A45" s="91" t="s">
        <v>37</v>
      </c>
      <c r="B45" s="82">
        <v>222</v>
      </c>
      <c r="C45" s="78"/>
      <c r="D45" s="84">
        <f>CDPS!G30</f>
        <v>1608936854</v>
      </c>
      <c r="E45" s="84">
        <f>CDPS!C30</f>
        <v>1608936854</v>
      </c>
      <c r="F45" s="150"/>
    </row>
    <row r="46" spans="1:6" ht="15">
      <c r="A46" s="91" t="s">
        <v>38</v>
      </c>
      <c r="B46" s="82">
        <v>223</v>
      </c>
      <c r="C46" s="78"/>
      <c r="D46" s="84">
        <f>-CDPS!H33</f>
        <v>-1381572367</v>
      </c>
      <c r="E46" s="84">
        <f>-CDPS!D33</f>
        <v>-1290414345</v>
      </c>
      <c r="F46" s="150"/>
    </row>
    <row r="47" spans="1:6" ht="15" hidden="1">
      <c r="A47" s="81" t="s">
        <v>39</v>
      </c>
      <c r="B47" s="82">
        <v>224</v>
      </c>
      <c r="C47" s="78"/>
      <c r="D47" s="85">
        <v>0</v>
      </c>
      <c r="E47" s="85">
        <v>0</v>
      </c>
      <c r="F47" s="49"/>
    </row>
    <row r="48" spans="1:6" ht="15" hidden="1">
      <c r="A48" s="91" t="s">
        <v>37</v>
      </c>
      <c r="B48" s="82">
        <v>225</v>
      </c>
      <c r="C48" s="78"/>
      <c r="D48" s="85">
        <v>0</v>
      </c>
      <c r="E48" s="85">
        <v>0</v>
      </c>
      <c r="F48" s="49"/>
    </row>
    <row r="49" spans="1:6" ht="15" hidden="1">
      <c r="A49" s="91" t="s">
        <v>38</v>
      </c>
      <c r="B49" s="92">
        <v>226</v>
      </c>
      <c r="C49" s="93"/>
      <c r="D49" s="85">
        <v>0</v>
      </c>
      <c r="E49" s="85">
        <v>0</v>
      </c>
      <c r="F49" s="49"/>
    </row>
    <row r="50" spans="1:6" ht="15">
      <c r="A50" s="81" t="s">
        <v>40</v>
      </c>
      <c r="B50" s="82">
        <v>227</v>
      </c>
      <c r="C50" s="82" t="s">
        <v>227</v>
      </c>
      <c r="D50" s="85">
        <f>+D51+D52</f>
        <v>0</v>
      </c>
      <c r="E50" s="85">
        <f>+E51+E52</f>
        <v>0</v>
      </c>
      <c r="F50" s="49"/>
    </row>
    <row r="51" spans="1:6" ht="15">
      <c r="A51" s="91" t="s">
        <v>37</v>
      </c>
      <c r="B51" s="82">
        <v>228</v>
      </c>
      <c r="C51" s="78"/>
      <c r="D51" s="84">
        <v>130909127</v>
      </c>
      <c r="E51" s="84">
        <v>130909127</v>
      </c>
      <c r="F51" s="150"/>
    </row>
    <row r="52" spans="1:6" ht="15">
      <c r="A52" s="91" t="s">
        <v>38</v>
      </c>
      <c r="B52" s="82">
        <v>229</v>
      </c>
      <c r="C52" s="78"/>
      <c r="D52" s="84">
        <v>-130909127</v>
      </c>
      <c r="E52" s="84">
        <v>-130909127</v>
      </c>
      <c r="F52" s="150"/>
    </row>
    <row r="53" spans="1:6" ht="15">
      <c r="A53" s="81" t="s">
        <v>41</v>
      </c>
      <c r="B53" s="82">
        <v>230</v>
      </c>
      <c r="C53" s="82" t="s">
        <v>229</v>
      </c>
      <c r="D53" s="84">
        <f>CDPS!G38</f>
        <v>7172275302</v>
      </c>
      <c r="E53" s="84">
        <f>CDPS!C38</f>
        <v>6676171777</v>
      </c>
      <c r="F53" s="150"/>
    </row>
    <row r="54" spans="1:6" ht="14.25">
      <c r="A54" s="77" t="s">
        <v>42</v>
      </c>
      <c r="B54" s="78">
        <v>240</v>
      </c>
      <c r="C54" s="78"/>
      <c r="D54" s="80">
        <f>+D55+D56</f>
        <v>0</v>
      </c>
      <c r="E54" s="80">
        <f>+E55+E56</f>
        <v>0</v>
      </c>
      <c r="F54" s="44"/>
    </row>
    <row r="55" spans="1:6" ht="15" hidden="1">
      <c r="A55" s="91" t="s">
        <v>37</v>
      </c>
      <c r="B55" s="82">
        <v>241</v>
      </c>
      <c r="C55" s="78"/>
      <c r="D55" s="85">
        <v>0</v>
      </c>
      <c r="E55" s="85">
        <v>0</v>
      </c>
      <c r="F55" s="49"/>
    </row>
    <row r="56" spans="1:6" ht="15" hidden="1">
      <c r="A56" s="91" t="s">
        <v>38</v>
      </c>
      <c r="B56" s="82">
        <v>242</v>
      </c>
      <c r="C56" s="78"/>
      <c r="D56" s="80">
        <v>0</v>
      </c>
      <c r="E56" s="80">
        <v>0</v>
      </c>
      <c r="F56" s="44"/>
    </row>
    <row r="57" spans="1:6" ht="15" hidden="1">
      <c r="A57" s="91"/>
      <c r="B57" s="82"/>
      <c r="C57" s="78"/>
      <c r="D57" s="80"/>
      <c r="E57" s="80"/>
      <c r="F57" s="44"/>
    </row>
    <row r="58" spans="1:7" ht="14.25">
      <c r="A58" s="77" t="s">
        <v>43</v>
      </c>
      <c r="B58" s="78">
        <v>250</v>
      </c>
      <c r="C58" s="79"/>
      <c r="D58" s="80">
        <f>SUM(D59:D62)</f>
        <v>2464000000</v>
      </c>
      <c r="E58" s="80">
        <f>SUM(E59:E62)</f>
        <v>2464000000</v>
      </c>
      <c r="F58" s="44"/>
      <c r="G58" s="162"/>
    </row>
    <row r="59" spans="1:6" ht="15" hidden="1">
      <c r="A59" s="81" t="s">
        <v>44</v>
      </c>
      <c r="B59" s="82">
        <v>251</v>
      </c>
      <c r="C59" s="94"/>
      <c r="D59" s="85">
        <v>0</v>
      </c>
      <c r="E59" s="85">
        <v>0</v>
      </c>
      <c r="F59" s="49"/>
    </row>
    <row r="60" spans="1:6" ht="15" hidden="1">
      <c r="A60" s="81" t="s">
        <v>45</v>
      </c>
      <c r="B60" s="82">
        <v>252</v>
      </c>
      <c r="C60" s="94"/>
      <c r="D60" s="85"/>
      <c r="E60" s="85">
        <v>0</v>
      </c>
      <c r="F60" s="49"/>
    </row>
    <row r="61" spans="1:6" ht="15">
      <c r="A61" s="81" t="s">
        <v>46</v>
      </c>
      <c r="B61" s="82">
        <v>258</v>
      </c>
      <c r="C61" s="79"/>
      <c r="D61" s="85">
        <f>CDPS!G35</f>
        <v>3300000000</v>
      </c>
      <c r="E61" s="85">
        <f>CDPS!C36</f>
        <v>3300000000</v>
      </c>
      <c r="F61" s="49"/>
    </row>
    <row r="62" spans="1:6" ht="15">
      <c r="A62" s="81" t="s">
        <v>47</v>
      </c>
      <c r="B62" s="82">
        <v>259</v>
      </c>
      <c r="C62" s="79"/>
      <c r="D62" s="85">
        <f>-CDPS!H37</f>
        <v>-836000000</v>
      </c>
      <c r="E62" s="85">
        <f>-CDPS!D37</f>
        <v>-836000000</v>
      </c>
      <c r="F62" s="49"/>
    </row>
    <row r="63" spans="1:6" ht="14.25">
      <c r="A63" s="77" t="s">
        <v>48</v>
      </c>
      <c r="B63" s="78">
        <v>260</v>
      </c>
      <c r="C63" s="78"/>
      <c r="D63" s="80">
        <f>SUM(D64:D66)</f>
        <v>896676050</v>
      </c>
      <c r="E63" s="80">
        <f>SUM(E64:E66)</f>
        <v>1076013640</v>
      </c>
      <c r="F63" s="44"/>
    </row>
    <row r="64" spans="1:6" ht="15">
      <c r="A64" s="65" t="s">
        <v>49</v>
      </c>
      <c r="B64" s="66">
        <v>261</v>
      </c>
      <c r="C64" s="95" t="s">
        <v>228</v>
      </c>
      <c r="D64" s="96">
        <f>CDPS!G43</f>
        <v>896676050</v>
      </c>
      <c r="E64" s="96">
        <f>CDPS!C43</f>
        <v>1076013640</v>
      </c>
      <c r="F64" s="150"/>
    </row>
    <row r="65" spans="1:7" ht="15" hidden="1">
      <c r="A65" s="46" t="s">
        <v>50</v>
      </c>
      <c r="B65" s="47">
        <v>262</v>
      </c>
      <c r="C65" s="45"/>
      <c r="D65" s="48">
        <v>0</v>
      </c>
      <c r="E65" s="48">
        <v>0</v>
      </c>
      <c r="F65" s="49"/>
      <c r="G65" s="33">
        <v>0</v>
      </c>
    </row>
    <row r="66" spans="1:7" ht="15" hidden="1">
      <c r="A66" s="51" t="s">
        <v>51</v>
      </c>
      <c r="B66" s="52">
        <v>268</v>
      </c>
      <c r="C66" s="53"/>
      <c r="D66" s="54">
        <v>0</v>
      </c>
      <c r="E66" s="54">
        <v>0</v>
      </c>
      <c r="F66" s="49"/>
      <c r="G66" s="33">
        <v>0</v>
      </c>
    </row>
    <row r="67" spans="1:7" ht="14.25">
      <c r="A67" s="55" t="s">
        <v>52</v>
      </c>
      <c r="B67" s="56">
        <v>270</v>
      </c>
      <c r="C67" s="57"/>
      <c r="D67" s="58">
        <f>+D7+D34</f>
        <v>29085537971</v>
      </c>
      <c r="E67" s="58">
        <f>+E7+E34</f>
        <v>26684033734</v>
      </c>
      <c r="F67" s="44"/>
      <c r="G67" s="162"/>
    </row>
    <row r="68" spans="1:7" ht="14.25">
      <c r="A68" s="439"/>
      <c r="B68" s="440"/>
      <c r="C68" s="71"/>
      <c r="D68" s="44"/>
      <c r="E68" s="44"/>
      <c r="F68" s="44"/>
      <c r="G68" s="162"/>
    </row>
    <row r="69" spans="1:7" ht="14.25">
      <c r="A69" s="439"/>
      <c r="B69" s="440"/>
      <c r="C69" s="71"/>
      <c r="D69" s="44"/>
      <c r="E69" s="44"/>
      <c r="F69" s="44"/>
      <c r="G69" s="162"/>
    </row>
    <row r="70" spans="1:7" ht="14.25">
      <c r="A70" s="439"/>
      <c r="B70" s="440"/>
      <c r="C70" s="71"/>
      <c r="D70" s="44"/>
      <c r="E70" s="44"/>
      <c r="F70" s="44"/>
      <c r="G70" s="162"/>
    </row>
    <row r="71" spans="1:7" ht="14.25">
      <c r="A71" s="439"/>
      <c r="B71" s="440"/>
      <c r="C71" s="71"/>
      <c r="D71" s="44"/>
      <c r="E71" s="44"/>
      <c r="F71" s="44"/>
      <c r="G71" s="162"/>
    </row>
    <row r="72" spans="1:7" ht="14.25">
      <c r="A72" s="439"/>
      <c r="B72" s="440"/>
      <c r="C72" s="71"/>
      <c r="D72" s="44"/>
      <c r="E72" s="44"/>
      <c r="F72" s="44"/>
      <c r="G72" s="162"/>
    </row>
    <row r="73" spans="1:8" ht="15">
      <c r="A73" s="59"/>
      <c r="B73" s="60"/>
      <c r="C73" s="61"/>
      <c r="D73" s="62"/>
      <c r="E73" s="59"/>
      <c r="F73" s="59"/>
      <c r="H73" s="162"/>
    </row>
    <row r="74" spans="1:8" ht="15">
      <c r="A74" s="59"/>
      <c r="B74" s="60"/>
      <c r="C74" s="61"/>
      <c r="D74" s="62"/>
      <c r="E74" s="59"/>
      <c r="F74" s="59"/>
      <c r="H74" s="162"/>
    </row>
    <row r="75" spans="1:8" ht="15">
      <c r="A75" s="59"/>
      <c r="B75" s="60"/>
      <c r="C75" s="61"/>
      <c r="D75" s="62"/>
      <c r="E75" s="59"/>
      <c r="F75" s="59"/>
      <c r="H75" s="162"/>
    </row>
    <row r="76" spans="1:8" ht="15">
      <c r="A76" s="59"/>
      <c r="B76" s="60"/>
      <c r="C76" s="61"/>
      <c r="D76" s="62"/>
      <c r="E76" s="59"/>
      <c r="F76" s="59"/>
      <c r="H76" s="162"/>
    </row>
    <row r="77" spans="1:6" ht="41.25" customHeight="1">
      <c r="A77" s="59"/>
      <c r="B77" s="60"/>
      <c r="C77" s="61"/>
      <c r="D77" s="63"/>
      <c r="E77" s="64"/>
      <c r="F77" s="64"/>
    </row>
    <row r="78" spans="1:6" ht="15">
      <c r="A78" s="59"/>
      <c r="B78" s="60"/>
      <c r="C78" s="61"/>
      <c r="D78" s="62"/>
      <c r="E78" s="59"/>
      <c r="F78" s="59"/>
    </row>
    <row r="79" spans="1:6" ht="28.5">
      <c r="A79" s="39" t="s">
        <v>53</v>
      </c>
      <c r="B79" s="39" t="s">
        <v>4</v>
      </c>
      <c r="C79" s="40" t="s">
        <v>5</v>
      </c>
      <c r="D79" s="41" t="str">
        <f>D6</f>
        <v>30/06/2013</v>
      </c>
      <c r="E79" s="41" t="str">
        <f>E6</f>
        <v>01/01/2013</v>
      </c>
      <c r="F79" s="42"/>
    </row>
    <row r="80" spans="1:7" ht="15">
      <c r="A80" s="73" t="s">
        <v>54</v>
      </c>
      <c r="B80" s="74">
        <v>300</v>
      </c>
      <c r="C80" s="97"/>
      <c r="D80" s="76">
        <f>+D82+D95</f>
        <v>10853890304</v>
      </c>
      <c r="E80" s="76">
        <f>+E82+E95</f>
        <v>8604123655</v>
      </c>
      <c r="F80" s="165"/>
      <c r="G80" s="162"/>
    </row>
    <row r="81" spans="1:6" ht="15" hidden="1">
      <c r="A81" s="77"/>
      <c r="B81" s="78"/>
      <c r="C81" s="82"/>
      <c r="D81" s="80"/>
      <c r="E81" s="80"/>
      <c r="F81" s="44"/>
    </row>
    <row r="82" spans="1:6" ht="15">
      <c r="A82" s="77" t="s">
        <v>55</v>
      </c>
      <c r="B82" s="78">
        <v>310</v>
      </c>
      <c r="C82" s="82"/>
      <c r="D82" s="80">
        <f>SUM(D83:D94)</f>
        <v>10853890304</v>
      </c>
      <c r="E82" s="80">
        <f>SUM(E83:E94)</f>
        <v>8604123655</v>
      </c>
      <c r="F82" s="44"/>
    </row>
    <row r="83" spans="1:6" ht="15" hidden="1">
      <c r="A83" s="81" t="s">
        <v>56</v>
      </c>
      <c r="B83" s="82">
        <v>311</v>
      </c>
      <c r="C83" s="88"/>
      <c r="D83" s="85">
        <v>0</v>
      </c>
      <c r="E83" s="85">
        <v>0</v>
      </c>
      <c r="F83" s="49"/>
    </row>
    <row r="84" spans="1:6" ht="18.75" customHeight="1">
      <c r="A84" s="81" t="s">
        <v>57</v>
      </c>
      <c r="B84" s="82">
        <v>312</v>
      </c>
      <c r="C84" s="83"/>
      <c r="D84" s="84">
        <f>CDPS!H45</f>
        <v>1810950920</v>
      </c>
      <c r="E84" s="98">
        <f>CDPS!D45</f>
        <v>1692125920</v>
      </c>
      <c r="F84" s="150"/>
    </row>
    <row r="85" spans="1:6" ht="18" customHeight="1">
      <c r="A85" s="81" t="s">
        <v>58</v>
      </c>
      <c r="B85" s="82">
        <v>313</v>
      </c>
      <c r="C85" s="83"/>
      <c r="D85" s="84">
        <f>CDPS!H19</f>
        <v>100000000</v>
      </c>
      <c r="E85" s="98">
        <f>CDPS!D19</f>
        <v>100000000</v>
      </c>
      <c r="F85" s="150"/>
    </row>
    <row r="86" spans="1:6" ht="15">
      <c r="A86" s="81" t="s">
        <v>59</v>
      </c>
      <c r="B86" s="82">
        <v>314</v>
      </c>
      <c r="C86" s="99" t="s">
        <v>234</v>
      </c>
      <c r="D86" s="84">
        <f>CDPS!H47</f>
        <v>901393620</v>
      </c>
      <c r="E86" s="85">
        <f>CDPS!D47</f>
        <v>852963232</v>
      </c>
      <c r="F86" s="49"/>
    </row>
    <row r="87" spans="1:6" ht="20.25" customHeight="1" hidden="1">
      <c r="A87" s="81" t="s">
        <v>60</v>
      </c>
      <c r="B87" s="82">
        <v>315</v>
      </c>
      <c r="C87" s="82"/>
      <c r="D87" s="98"/>
      <c r="E87" s="98"/>
      <c r="F87" s="150"/>
    </row>
    <row r="88" spans="1:6" ht="20.25" customHeight="1">
      <c r="A88" s="81" t="s">
        <v>60</v>
      </c>
      <c r="B88" s="82">
        <v>315</v>
      </c>
      <c r="C88" s="82"/>
      <c r="D88" s="98">
        <f>CDPS!H52</f>
        <v>0</v>
      </c>
      <c r="E88" s="98"/>
      <c r="F88" s="150"/>
    </row>
    <row r="89" spans="1:6" ht="19.5" customHeight="1">
      <c r="A89" s="81" t="s">
        <v>61</v>
      </c>
      <c r="B89" s="82">
        <v>316</v>
      </c>
      <c r="C89" s="83"/>
      <c r="D89" s="84">
        <f>CDPS!H53</f>
        <v>15599127</v>
      </c>
      <c r="E89" s="98">
        <f>CDPS!D53</f>
        <v>15599127</v>
      </c>
      <c r="F89" s="150"/>
    </row>
    <row r="90" spans="1:6" ht="15" hidden="1">
      <c r="A90" s="81" t="s">
        <v>62</v>
      </c>
      <c r="B90" s="82">
        <v>317</v>
      </c>
      <c r="C90" s="82"/>
      <c r="D90" s="85">
        <v>0</v>
      </c>
      <c r="E90" s="85">
        <v>0</v>
      </c>
      <c r="F90" s="49"/>
    </row>
    <row r="91" spans="1:6" ht="30" hidden="1">
      <c r="A91" s="87" t="s">
        <v>87</v>
      </c>
      <c r="B91" s="82">
        <v>318</v>
      </c>
      <c r="C91" s="82"/>
      <c r="D91" s="85">
        <v>0</v>
      </c>
      <c r="E91" s="85">
        <v>0</v>
      </c>
      <c r="F91" s="49"/>
    </row>
    <row r="92" spans="1:8" ht="18.75" customHeight="1">
      <c r="A92" s="81" t="s">
        <v>63</v>
      </c>
      <c r="B92" s="82">
        <v>319</v>
      </c>
      <c r="C92" s="83" t="s">
        <v>233</v>
      </c>
      <c r="D92" s="84">
        <f>CDPS!H54</f>
        <v>7840472050</v>
      </c>
      <c r="E92" s="98">
        <f>CDPS!D54</f>
        <v>5757960789</v>
      </c>
      <c r="F92" s="150"/>
      <c r="G92" s="162"/>
      <c r="H92" s="164"/>
    </row>
    <row r="93" spans="1:6" ht="15" hidden="1">
      <c r="A93" s="81" t="s">
        <v>64</v>
      </c>
      <c r="B93" s="82">
        <v>320</v>
      </c>
      <c r="C93" s="83"/>
      <c r="D93" s="85">
        <v>0</v>
      </c>
      <c r="E93" s="85">
        <v>0</v>
      </c>
      <c r="F93" s="49"/>
    </row>
    <row r="94" spans="1:6" ht="15">
      <c r="A94" s="81" t="s">
        <v>230</v>
      </c>
      <c r="B94" s="82">
        <v>323</v>
      </c>
      <c r="C94" s="83"/>
      <c r="D94" s="85">
        <f>CDPS!H67</f>
        <v>185474587</v>
      </c>
      <c r="E94" s="85">
        <f>CDPS!D67</f>
        <v>185474587</v>
      </c>
      <c r="F94" s="49"/>
    </row>
    <row r="95" spans="1:6" ht="21" customHeight="1">
      <c r="A95" s="77" t="s">
        <v>65</v>
      </c>
      <c r="B95" s="78">
        <v>330</v>
      </c>
      <c r="C95" s="82"/>
      <c r="D95" s="80">
        <f>SUM(D96:D101)</f>
        <v>0</v>
      </c>
      <c r="E95" s="80">
        <f>SUM(E96:E101)</f>
        <v>0</v>
      </c>
      <c r="F95" s="44"/>
    </row>
    <row r="96" spans="1:6" ht="15" hidden="1">
      <c r="A96" s="81" t="s">
        <v>66</v>
      </c>
      <c r="B96" s="82">
        <v>331</v>
      </c>
      <c r="C96" s="82"/>
      <c r="D96" s="85">
        <v>0</v>
      </c>
      <c r="E96" s="85">
        <v>0</v>
      </c>
      <c r="F96" s="49"/>
    </row>
    <row r="97" spans="1:6" ht="15" hidden="1">
      <c r="A97" s="81" t="s">
        <v>67</v>
      </c>
      <c r="B97" s="82">
        <v>332</v>
      </c>
      <c r="C97" s="83"/>
      <c r="D97" s="85">
        <v>0</v>
      </c>
      <c r="E97" s="85">
        <v>0</v>
      </c>
      <c r="F97" s="49"/>
    </row>
    <row r="98" spans="1:6" ht="15" hidden="1">
      <c r="A98" s="81" t="s">
        <v>68</v>
      </c>
      <c r="B98" s="82">
        <v>333</v>
      </c>
      <c r="C98" s="82"/>
      <c r="D98" s="85">
        <v>0</v>
      </c>
      <c r="E98" s="85">
        <v>0</v>
      </c>
      <c r="F98" s="49"/>
    </row>
    <row r="99" spans="1:6" ht="15" hidden="1">
      <c r="A99" s="81" t="s">
        <v>69</v>
      </c>
      <c r="B99" s="82">
        <v>334</v>
      </c>
      <c r="C99" s="83"/>
      <c r="D99" s="85">
        <v>0</v>
      </c>
      <c r="E99" s="85">
        <v>0</v>
      </c>
      <c r="F99" s="49"/>
    </row>
    <row r="100" spans="1:6" ht="15" hidden="1">
      <c r="A100" s="81" t="s">
        <v>70</v>
      </c>
      <c r="B100" s="82">
        <v>335</v>
      </c>
      <c r="C100" s="82"/>
      <c r="D100" s="85">
        <v>0</v>
      </c>
      <c r="E100" s="85">
        <v>0</v>
      </c>
      <c r="F100" s="49"/>
    </row>
    <row r="101" spans="1:6" ht="19.5" customHeight="1">
      <c r="A101" s="81" t="s">
        <v>71</v>
      </c>
      <c r="B101" s="82">
        <v>336</v>
      </c>
      <c r="C101" s="82"/>
      <c r="D101" s="85"/>
      <c r="E101" s="85">
        <v>0</v>
      </c>
      <c r="F101" s="49"/>
    </row>
    <row r="102" spans="1:7" ht="14.25">
      <c r="A102" s="77" t="s">
        <v>231</v>
      </c>
      <c r="B102" s="78">
        <v>400</v>
      </c>
      <c r="C102" s="78"/>
      <c r="D102" s="80">
        <f>+D104</f>
        <v>18231647667</v>
      </c>
      <c r="E102" s="80">
        <f>+E104</f>
        <v>18079910079</v>
      </c>
      <c r="F102" s="44"/>
      <c r="G102" s="162"/>
    </row>
    <row r="103" spans="1:6" ht="14.25" hidden="1">
      <c r="A103" s="77"/>
      <c r="B103" s="78"/>
      <c r="C103" s="78"/>
      <c r="D103" s="80"/>
      <c r="E103" s="80"/>
      <c r="F103" s="44"/>
    </row>
    <row r="104" spans="1:6" ht="19.5" customHeight="1">
      <c r="A104" s="77" t="s">
        <v>72</v>
      </c>
      <c r="B104" s="78">
        <v>410</v>
      </c>
      <c r="C104" s="78" t="s">
        <v>232</v>
      </c>
      <c r="D104" s="80">
        <f>SUM(D105:D115)</f>
        <v>18231647667</v>
      </c>
      <c r="E104" s="80">
        <f>SUM(E105:E115)</f>
        <v>18079910079</v>
      </c>
      <c r="F104" s="44"/>
    </row>
    <row r="105" spans="1:6" ht="21.75" customHeight="1">
      <c r="A105" s="81" t="s">
        <v>73</v>
      </c>
      <c r="B105" s="82">
        <v>411</v>
      </c>
      <c r="C105" s="99"/>
      <c r="D105" s="98">
        <f>CDPS!H60</f>
        <v>20000000000</v>
      </c>
      <c r="E105" s="98">
        <f>CDPS!D60</f>
        <v>20000000000</v>
      </c>
      <c r="F105" s="150"/>
    </row>
    <row r="106" spans="1:6" ht="15" hidden="1">
      <c r="A106" s="81" t="s">
        <v>74</v>
      </c>
      <c r="B106" s="82">
        <v>412</v>
      </c>
      <c r="C106" s="78"/>
      <c r="D106" s="85">
        <v>0</v>
      </c>
      <c r="E106" s="85">
        <v>0</v>
      </c>
      <c r="F106" s="49"/>
    </row>
    <row r="107" spans="1:6" ht="15" hidden="1">
      <c r="A107" s="81" t="s">
        <v>75</v>
      </c>
      <c r="B107" s="82">
        <v>413</v>
      </c>
      <c r="C107" s="78"/>
      <c r="D107" s="85"/>
      <c r="E107" s="85"/>
      <c r="F107" s="49"/>
    </row>
    <row r="108" spans="1:6" ht="15" hidden="1">
      <c r="A108" s="81" t="s">
        <v>76</v>
      </c>
      <c r="B108" s="82">
        <v>414</v>
      </c>
      <c r="C108" s="78"/>
      <c r="D108" s="85">
        <v>0</v>
      </c>
      <c r="E108" s="85">
        <v>0</v>
      </c>
      <c r="F108" s="49"/>
    </row>
    <row r="109" spans="1:6" ht="15" hidden="1">
      <c r="A109" s="81" t="s">
        <v>77</v>
      </c>
      <c r="B109" s="82">
        <v>415</v>
      </c>
      <c r="C109" s="78"/>
      <c r="D109" s="85">
        <v>0</v>
      </c>
      <c r="E109" s="85">
        <v>0</v>
      </c>
      <c r="F109" s="49"/>
    </row>
    <row r="110" spans="1:6" ht="15" hidden="1">
      <c r="A110" s="81" t="s">
        <v>78</v>
      </c>
      <c r="B110" s="82">
        <v>416</v>
      </c>
      <c r="C110" s="78"/>
      <c r="D110" s="85">
        <v>0</v>
      </c>
      <c r="E110" s="85">
        <v>0</v>
      </c>
      <c r="F110" s="49"/>
    </row>
    <row r="111" spans="1:7" ht="15">
      <c r="A111" s="81" t="s">
        <v>79</v>
      </c>
      <c r="B111" s="82">
        <v>417</v>
      </c>
      <c r="C111" s="78"/>
      <c r="D111" s="85">
        <f>CDPS!H62</f>
        <v>2610751724</v>
      </c>
      <c r="E111" s="85">
        <f>CDPS!D62</f>
        <v>2610751724</v>
      </c>
      <c r="F111" s="49"/>
      <c r="G111" s="162"/>
    </row>
    <row r="112" spans="1:6" ht="19.5" customHeight="1">
      <c r="A112" s="81" t="s">
        <v>80</v>
      </c>
      <c r="B112" s="82">
        <v>418</v>
      </c>
      <c r="C112" s="99"/>
      <c r="D112" s="85">
        <f>CDPS!H63</f>
        <v>252355587</v>
      </c>
      <c r="E112" s="85">
        <f>CDPS!D63</f>
        <v>252355587</v>
      </c>
      <c r="F112" s="49"/>
    </row>
    <row r="113" spans="1:6" ht="15" hidden="1">
      <c r="A113" s="81" t="s">
        <v>81</v>
      </c>
      <c r="B113" s="82">
        <v>419</v>
      </c>
      <c r="C113" s="78"/>
      <c r="D113" s="85"/>
      <c r="E113" s="85"/>
      <c r="F113" s="49"/>
    </row>
    <row r="114" spans="1:7" ht="21" customHeight="1">
      <c r="A114" s="100" t="s">
        <v>82</v>
      </c>
      <c r="B114" s="101">
        <v>420</v>
      </c>
      <c r="C114" s="102"/>
      <c r="D114" s="103">
        <f>CDPS!H64</f>
        <v>-4631459644</v>
      </c>
      <c r="E114" s="103">
        <f>CDPS!D64</f>
        <v>-4783197232</v>
      </c>
      <c r="F114" s="150"/>
      <c r="G114" s="162"/>
    </row>
    <row r="115" spans="1:6" ht="15" hidden="1">
      <c r="A115" s="65" t="s">
        <v>83</v>
      </c>
      <c r="B115" s="66">
        <v>421</v>
      </c>
      <c r="C115" s="67"/>
      <c r="D115" s="68">
        <v>0</v>
      </c>
      <c r="E115" s="68">
        <v>0</v>
      </c>
      <c r="F115" s="49"/>
    </row>
    <row r="116" spans="1:6" ht="15" hidden="1">
      <c r="A116" s="46"/>
      <c r="B116" s="47"/>
      <c r="C116" s="69"/>
      <c r="D116" s="48"/>
      <c r="E116" s="48"/>
      <c r="F116" s="49"/>
    </row>
    <row r="117" spans="1:6" ht="15" hidden="1">
      <c r="A117" s="65" t="s">
        <v>84</v>
      </c>
      <c r="B117" s="66">
        <v>422</v>
      </c>
      <c r="C117" s="43"/>
      <c r="D117" s="68"/>
      <c r="E117" s="68"/>
      <c r="F117" s="49"/>
    </row>
    <row r="118" spans="1:6" ht="15" hidden="1">
      <c r="A118" s="51" t="s">
        <v>85</v>
      </c>
      <c r="B118" s="52">
        <v>423</v>
      </c>
      <c r="C118" s="53"/>
      <c r="D118" s="54">
        <v>0</v>
      </c>
      <c r="E118" s="54">
        <v>0</v>
      </c>
      <c r="F118" s="49"/>
    </row>
    <row r="119" spans="1:8" ht="20.25" customHeight="1">
      <c r="A119" s="70" t="s">
        <v>86</v>
      </c>
      <c r="B119" s="39">
        <v>440</v>
      </c>
      <c r="C119" s="57"/>
      <c r="D119" s="58">
        <f>+D80+D102</f>
        <v>29085537971</v>
      </c>
      <c r="E119" s="58">
        <f>+E80+E102</f>
        <v>26684033734</v>
      </c>
      <c r="F119" s="44">
        <f>D119-D67</f>
        <v>0</v>
      </c>
      <c r="G119" s="162">
        <f>E119-E67</f>
        <v>0</v>
      </c>
      <c r="H119" s="162"/>
    </row>
    <row r="120" spans="1:7" ht="14.25">
      <c r="A120" s="71"/>
      <c r="B120" s="61"/>
      <c r="C120" s="71"/>
      <c r="D120" s="44"/>
      <c r="E120" s="44"/>
      <c r="F120" s="44"/>
      <c r="G120" s="162"/>
    </row>
    <row r="121" spans="4:6" ht="12.75">
      <c r="D121" s="457"/>
      <c r="E121" s="457"/>
      <c r="F121" s="166"/>
    </row>
    <row r="126" spans="1:4" s="193" customFormat="1" ht="12.75">
      <c r="A126" s="248"/>
      <c r="C126" s="247"/>
      <c r="D126" s="194"/>
    </row>
    <row r="127" spans="1:6" s="179" customFormat="1" ht="14.25">
      <c r="A127" s="249" t="s">
        <v>299</v>
      </c>
      <c r="B127" s="250"/>
      <c r="D127" s="255" t="s">
        <v>302</v>
      </c>
      <c r="E127" s="255"/>
      <c r="F127" s="255"/>
    </row>
    <row r="128" spans="1:6" s="179" customFormat="1" ht="14.25">
      <c r="A128" s="249" t="s">
        <v>300</v>
      </c>
      <c r="B128" s="250"/>
      <c r="D128" s="255" t="s">
        <v>248</v>
      </c>
      <c r="E128" s="255"/>
      <c r="F128" s="255"/>
    </row>
    <row r="129" spans="1:6" s="179" customFormat="1" ht="14.25">
      <c r="A129" s="249" t="s">
        <v>301</v>
      </c>
      <c r="B129" s="250"/>
      <c r="C129" s="251"/>
      <c r="D129" s="251"/>
      <c r="E129" s="250"/>
      <c r="F129" s="250"/>
    </row>
    <row r="130" spans="1:7" s="37" customFormat="1" ht="12.75">
      <c r="A130" s="252"/>
      <c r="B130" s="252"/>
      <c r="C130" s="252"/>
      <c r="D130" s="252"/>
      <c r="E130" s="252"/>
      <c r="F130" s="253"/>
      <c r="G130" s="113"/>
    </row>
    <row r="131" spans="1:6" ht="12.75">
      <c r="A131" s="167"/>
      <c r="E131" s="167"/>
      <c r="F131" s="167"/>
    </row>
    <row r="132" spans="1:6" ht="12.75">
      <c r="A132" s="168"/>
      <c r="B132" s="169"/>
      <c r="C132" s="169"/>
      <c r="D132" s="169"/>
      <c r="E132" s="168"/>
      <c r="F132" s="168"/>
    </row>
  </sheetData>
  <sheetProtection/>
  <mergeCells count="6">
    <mergeCell ref="D121:E121"/>
    <mergeCell ref="D1:E1"/>
    <mergeCell ref="D2:E2"/>
    <mergeCell ref="A4:D4"/>
    <mergeCell ref="A3:E3"/>
    <mergeCell ref="A2:B2"/>
  </mergeCells>
  <printOptions/>
  <pageMargins left="0.92" right="0.2" top="0.56" bottom="0.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7.28125" style="106" customWidth="1"/>
    <col min="2" max="2" width="5.7109375" style="106" customWidth="1"/>
    <col min="3" max="3" width="4.00390625" style="106" customWidth="1"/>
    <col min="4" max="5" width="11.57421875" style="106" customWidth="1"/>
    <col min="6" max="6" width="14.8515625" style="107" customWidth="1"/>
    <col min="7" max="7" width="14.7109375" style="107" customWidth="1"/>
    <col min="8" max="8" width="9.140625" style="106" customWidth="1"/>
    <col min="9" max="9" width="12.140625" style="106" customWidth="1"/>
    <col min="10" max="10" width="13.7109375" style="106" customWidth="1"/>
    <col min="11" max="11" width="15.57421875" style="106" bestFit="1" customWidth="1"/>
    <col min="12" max="16384" width="9.140625" style="106" customWidth="1"/>
  </cols>
  <sheetData>
    <row r="1" spans="1:7" s="33" customFormat="1" ht="14.25" customHeight="1">
      <c r="A1" s="30" t="s">
        <v>104</v>
      </c>
      <c r="B1" s="31"/>
      <c r="C1" s="31"/>
      <c r="D1" s="31"/>
      <c r="E1" s="31"/>
      <c r="F1" s="441" t="s">
        <v>110</v>
      </c>
      <c r="G1" s="441"/>
    </row>
    <row r="2" spans="1:7" s="33" customFormat="1" ht="47.25" customHeight="1">
      <c r="A2" s="464" t="s">
        <v>171</v>
      </c>
      <c r="B2" s="464"/>
      <c r="C2" s="34"/>
      <c r="D2" s="34"/>
      <c r="E2" s="34"/>
      <c r="F2" s="463" t="s">
        <v>281</v>
      </c>
      <c r="G2" s="463"/>
    </row>
    <row r="3" spans="1:7" s="29" customFormat="1" ht="27.75" customHeight="1">
      <c r="A3" s="465" t="s">
        <v>107</v>
      </c>
      <c r="B3" s="465"/>
      <c r="C3" s="465"/>
      <c r="D3" s="465"/>
      <c r="E3" s="465"/>
      <c r="F3" s="465"/>
      <c r="G3" s="465"/>
    </row>
    <row r="4" spans="1:7" s="29" customFormat="1" ht="15.75" customHeight="1">
      <c r="A4" s="462" t="s">
        <v>278</v>
      </c>
      <c r="B4" s="462"/>
      <c r="C4" s="462"/>
      <c r="D4" s="462"/>
      <c r="E4" s="462"/>
      <c r="F4" s="462"/>
      <c r="G4" s="462"/>
    </row>
    <row r="5" spans="1:7" s="29" customFormat="1" ht="15.75" customHeight="1">
      <c r="A5" s="105"/>
      <c r="B5" s="105"/>
      <c r="C5" s="105"/>
      <c r="D5" s="105"/>
      <c r="E5" s="105"/>
      <c r="F5" s="104"/>
      <c r="G5" s="104"/>
    </row>
    <row r="6" ht="13.5" customHeight="1"/>
    <row r="7" spans="1:7" ht="54.75" customHeight="1">
      <c r="A7" s="108" t="s">
        <v>88</v>
      </c>
      <c r="B7" s="109" t="s">
        <v>89</v>
      </c>
      <c r="C7" s="152" t="s">
        <v>243</v>
      </c>
      <c r="D7" s="239" t="s">
        <v>294</v>
      </c>
      <c r="E7" s="239" t="s">
        <v>293</v>
      </c>
      <c r="F7" s="206" t="s">
        <v>285</v>
      </c>
      <c r="G7" s="206" t="s">
        <v>284</v>
      </c>
    </row>
    <row r="8" spans="1:8" ht="20.25" customHeight="1">
      <c r="A8" s="155" t="s">
        <v>272</v>
      </c>
      <c r="B8" s="148" t="s">
        <v>90</v>
      </c>
      <c r="C8" s="149" t="s">
        <v>235</v>
      </c>
      <c r="D8" s="245">
        <v>945163636</v>
      </c>
      <c r="E8" s="245">
        <v>48000000</v>
      </c>
      <c r="F8" s="22">
        <f>CDPS!E70</f>
        <v>1034974545</v>
      </c>
      <c r="G8" s="98">
        <v>215248986</v>
      </c>
      <c r="H8" s="107"/>
    </row>
    <row r="9" spans="1:7" ht="20.25" customHeight="1" hidden="1">
      <c r="A9" s="156" t="s">
        <v>91</v>
      </c>
      <c r="B9" s="120"/>
      <c r="C9" s="119"/>
      <c r="D9" s="240"/>
      <c r="E9" s="240"/>
      <c r="F9" s="234"/>
      <c r="G9" s="121"/>
    </row>
    <row r="10" spans="1:7" ht="20.25" customHeight="1">
      <c r="A10" s="156" t="s">
        <v>1</v>
      </c>
      <c r="B10" s="118">
        <v>10</v>
      </c>
      <c r="C10" s="119" t="s">
        <v>235</v>
      </c>
      <c r="D10" s="240">
        <v>945163636</v>
      </c>
      <c r="E10" s="240">
        <v>48000000</v>
      </c>
      <c r="F10" s="235">
        <f>+F8-F9</f>
        <v>1034974545</v>
      </c>
      <c r="G10" s="122">
        <f>+G8-G9</f>
        <v>215248986</v>
      </c>
    </row>
    <row r="11" spans="1:7" ht="20.25" customHeight="1">
      <c r="A11" s="156" t="s">
        <v>92</v>
      </c>
      <c r="B11" s="120">
        <v>11</v>
      </c>
      <c r="C11" s="119" t="s">
        <v>236</v>
      </c>
      <c r="D11" s="246">
        <v>297275000</v>
      </c>
      <c r="E11" s="246">
        <v>46240000</v>
      </c>
      <c r="F11" s="22">
        <f>CDPS!E75</f>
        <v>327925000</v>
      </c>
      <c r="G11" s="98">
        <v>185120000</v>
      </c>
    </row>
    <row r="12" spans="1:7" ht="20.25" customHeight="1">
      <c r="A12" s="157" t="s">
        <v>2</v>
      </c>
      <c r="B12" s="123">
        <v>20</v>
      </c>
      <c r="C12" s="124"/>
      <c r="D12" s="241">
        <v>647888636</v>
      </c>
      <c r="E12" s="241">
        <v>1760000</v>
      </c>
      <c r="F12" s="236">
        <f>F10-F11</f>
        <v>707049545</v>
      </c>
      <c r="G12" s="111">
        <f>G10-G11</f>
        <v>30128986</v>
      </c>
    </row>
    <row r="13" spans="1:7" ht="20.25" customHeight="1">
      <c r="A13" s="156" t="s">
        <v>93</v>
      </c>
      <c r="B13" s="120">
        <v>21</v>
      </c>
      <c r="C13" s="119" t="s">
        <v>238</v>
      </c>
      <c r="D13" s="246">
        <v>2258995</v>
      </c>
      <c r="E13" s="246">
        <v>112512900</v>
      </c>
      <c r="F13" s="204">
        <f>CDPS!E74</f>
        <v>2263295</v>
      </c>
      <c r="G13" s="98">
        <v>225072800</v>
      </c>
    </row>
    <row r="14" spans="1:7" ht="20.25" customHeight="1">
      <c r="A14" s="156" t="s">
        <v>94</v>
      </c>
      <c r="B14" s="120">
        <v>22</v>
      </c>
      <c r="C14" s="119" t="s">
        <v>237</v>
      </c>
      <c r="D14" s="246">
        <v>44000</v>
      </c>
      <c r="E14" s="246">
        <v>220000</v>
      </c>
      <c r="F14" s="204">
        <f>CDPS!E76</f>
        <v>215000</v>
      </c>
      <c r="G14" s="98">
        <v>396000</v>
      </c>
    </row>
    <row r="15" spans="1:7" ht="20.25" customHeight="1">
      <c r="A15" s="158" t="s">
        <v>95</v>
      </c>
      <c r="B15" s="125">
        <v>23</v>
      </c>
      <c r="C15" s="126"/>
      <c r="D15" s="242"/>
      <c r="E15" s="242">
        <v>0</v>
      </c>
      <c r="F15" s="234"/>
      <c r="G15" s="121"/>
    </row>
    <row r="16" spans="1:7" ht="20.25" customHeight="1" hidden="1">
      <c r="A16" s="156" t="s">
        <v>96</v>
      </c>
      <c r="B16" s="120">
        <v>24</v>
      </c>
      <c r="C16" s="124"/>
      <c r="D16" s="241"/>
      <c r="E16" s="241"/>
      <c r="F16" s="234"/>
      <c r="G16" s="121"/>
    </row>
    <row r="17" spans="1:7" s="110" customFormat="1" ht="20.25" customHeight="1">
      <c r="A17" s="156" t="s">
        <v>97</v>
      </c>
      <c r="B17" s="120">
        <v>25</v>
      </c>
      <c r="C17" s="124"/>
      <c r="D17" s="243">
        <v>303197685</v>
      </c>
      <c r="E17" s="243">
        <v>776011902</v>
      </c>
      <c r="F17" s="22">
        <f>CDPS!E77</f>
        <v>556654871</v>
      </c>
      <c r="G17" s="98">
        <v>1380181535</v>
      </c>
    </row>
    <row r="18" spans="1:7" ht="20.25" customHeight="1">
      <c r="A18" s="156" t="s">
        <v>98</v>
      </c>
      <c r="B18" s="120">
        <v>30</v>
      </c>
      <c r="C18" s="124"/>
      <c r="D18" s="241">
        <v>346905946</v>
      </c>
      <c r="E18" s="241">
        <f>+E12+E13-E14-E17</f>
        <v>-661959002</v>
      </c>
      <c r="F18" s="237">
        <f>+F12+F13-F14-F17</f>
        <v>152442969</v>
      </c>
      <c r="G18" s="111">
        <f>+G12+G13-G14-G17</f>
        <v>-1125375749</v>
      </c>
    </row>
    <row r="19" spans="1:7" ht="20.25" customHeight="1">
      <c r="A19" s="156" t="s">
        <v>99</v>
      </c>
      <c r="B19" s="120">
        <v>31</v>
      </c>
      <c r="C19" s="124"/>
      <c r="D19" s="241"/>
      <c r="E19" s="241"/>
      <c r="F19" s="208"/>
      <c r="G19" s="205"/>
    </row>
    <row r="20" spans="1:7" ht="20.25" customHeight="1">
      <c r="A20" s="156" t="s">
        <v>100</v>
      </c>
      <c r="B20" s="120">
        <v>32</v>
      </c>
      <c r="C20" s="124"/>
      <c r="D20" s="241"/>
      <c r="E20" s="241"/>
      <c r="F20" s="208">
        <f>CDPS!E79</f>
        <v>705381</v>
      </c>
      <c r="G20" s="121">
        <v>0</v>
      </c>
    </row>
    <row r="21" spans="1:7" ht="20.25" customHeight="1">
      <c r="A21" s="156" t="s">
        <v>101</v>
      </c>
      <c r="B21" s="120">
        <v>40</v>
      </c>
      <c r="C21" s="124"/>
      <c r="D21" s="241"/>
      <c r="E21" s="241"/>
      <c r="F21" s="236">
        <f>+F19-F20</f>
        <v>-705381</v>
      </c>
      <c r="G21" s="111">
        <f>+G19-G20</f>
        <v>0</v>
      </c>
    </row>
    <row r="22" spans="1:7" ht="20.25" customHeight="1">
      <c r="A22" s="156" t="s">
        <v>108</v>
      </c>
      <c r="B22" s="120">
        <v>50</v>
      </c>
      <c r="C22" s="124"/>
      <c r="D22" s="241">
        <f>D18</f>
        <v>346905946</v>
      </c>
      <c r="E22" s="241">
        <f>E18</f>
        <v>-661959002</v>
      </c>
      <c r="F22" s="236">
        <f>+F21+F18</f>
        <v>151737588</v>
      </c>
      <c r="G22" s="111">
        <f>+G21+G18</f>
        <v>-1125375749</v>
      </c>
    </row>
    <row r="23" spans="1:7" ht="20.25" customHeight="1">
      <c r="A23" s="156" t="s">
        <v>170</v>
      </c>
      <c r="B23" s="120">
        <v>51</v>
      </c>
      <c r="C23" s="119" t="s">
        <v>239</v>
      </c>
      <c r="D23" s="240"/>
      <c r="E23" s="240"/>
      <c r="F23" s="236"/>
      <c r="G23" s="111"/>
    </row>
    <row r="24" spans="1:7" ht="20.25" customHeight="1" hidden="1">
      <c r="A24" s="159" t="s">
        <v>102</v>
      </c>
      <c r="B24" s="127"/>
      <c r="C24" s="128"/>
      <c r="D24" s="243"/>
      <c r="E24" s="243"/>
      <c r="F24" s="234"/>
      <c r="G24" s="121"/>
    </row>
    <row r="25" spans="1:11" ht="20.25" customHeight="1">
      <c r="A25" s="156" t="s">
        <v>0</v>
      </c>
      <c r="B25" s="120">
        <v>60</v>
      </c>
      <c r="C25" s="119"/>
      <c r="D25" s="240">
        <f>D22</f>
        <v>346905946</v>
      </c>
      <c r="E25" s="240">
        <f>E22</f>
        <v>-661959002</v>
      </c>
      <c r="F25" s="236">
        <f>F22-F23</f>
        <v>151737588</v>
      </c>
      <c r="G25" s="111">
        <f>G22-G23</f>
        <v>-1125375749</v>
      </c>
      <c r="K25" s="107"/>
    </row>
    <row r="26" spans="1:7" ht="20.25" customHeight="1">
      <c r="A26" s="160" t="s">
        <v>103</v>
      </c>
      <c r="B26" s="129">
        <v>70</v>
      </c>
      <c r="C26" s="130" t="s">
        <v>240</v>
      </c>
      <c r="D26" s="244">
        <f>D25/2000000</f>
        <v>173.452973</v>
      </c>
      <c r="E26" s="244">
        <f>E25/2000000</f>
        <v>-330.979501</v>
      </c>
      <c r="F26" s="238">
        <f>F25/2000000</f>
        <v>75.868794</v>
      </c>
      <c r="G26" s="131">
        <f>+G25/2000000</f>
        <v>-562.6878745</v>
      </c>
    </row>
    <row r="27" spans="1:5" ht="13.5">
      <c r="A27" s="112"/>
      <c r="B27" s="112"/>
      <c r="C27" s="112"/>
      <c r="D27" s="112"/>
      <c r="E27" s="112"/>
    </row>
    <row r="28" spans="1:5" ht="13.5">
      <c r="A28" s="112"/>
      <c r="B28" s="112"/>
      <c r="C28" s="112"/>
      <c r="D28" s="112"/>
      <c r="E28" s="112"/>
    </row>
    <row r="29" spans="1:5" ht="13.5">
      <c r="A29" s="112"/>
      <c r="B29" s="112"/>
      <c r="C29" s="112"/>
      <c r="D29" s="112"/>
      <c r="E29" s="112"/>
    </row>
    <row r="30" spans="1:5" ht="13.5">
      <c r="A30" s="112"/>
      <c r="B30" s="112"/>
      <c r="C30" s="112"/>
      <c r="D30" s="112"/>
      <c r="E30" s="112"/>
    </row>
    <row r="31" spans="1:5" ht="13.5">
      <c r="A31" s="112"/>
      <c r="B31" s="112"/>
      <c r="C31" s="112"/>
      <c r="D31" s="112"/>
      <c r="E31" s="112"/>
    </row>
    <row r="32" spans="1:5" ht="13.5">
      <c r="A32" s="112"/>
      <c r="B32" s="112"/>
      <c r="C32" s="112"/>
      <c r="D32" s="112"/>
      <c r="E32" s="112"/>
    </row>
    <row r="33" spans="1:5" ht="13.5">
      <c r="A33" s="112"/>
      <c r="B33" s="112"/>
      <c r="C33" s="112"/>
      <c r="D33" s="112"/>
      <c r="E33" s="112"/>
    </row>
    <row r="34" spans="1:6" s="193" customFormat="1" ht="12.75">
      <c r="A34" s="248"/>
      <c r="C34" s="247"/>
      <c r="D34" s="247"/>
      <c r="E34" s="248"/>
      <c r="F34" s="248"/>
    </row>
    <row r="35" spans="1:6" s="179" customFormat="1" ht="14.25">
      <c r="A35" s="249" t="s">
        <v>299</v>
      </c>
      <c r="B35" s="250"/>
      <c r="C35" s="461" t="s">
        <v>302</v>
      </c>
      <c r="D35" s="461"/>
      <c r="E35" s="461"/>
      <c r="F35" s="461"/>
    </row>
    <row r="36" spans="1:6" s="179" customFormat="1" ht="14.25">
      <c r="A36" s="249" t="s">
        <v>300</v>
      </c>
      <c r="B36" s="250"/>
      <c r="C36" s="461" t="s">
        <v>248</v>
      </c>
      <c r="D36" s="461"/>
      <c r="E36" s="461"/>
      <c r="F36" s="461"/>
    </row>
    <row r="37" spans="1:6" s="179" customFormat="1" ht="14.25">
      <c r="A37" s="249" t="s">
        <v>301</v>
      </c>
      <c r="B37" s="250"/>
      <c r="C37" s="251"/>
      <c r="D37" s="251"/>
      <c r="E37" s="250"/>
      <c r="F37" s="250"/>
    </row>
    <row r="38" spans="1:7" s="37" customFormat="1" ht="12.75">
      <c r="A38" s="252"/>
      <c r="B38" s="252"/>
      <c r="C38" s="252"/>
      <c r="D38" s="252"/>
      <c r="E38" s="252"/>
      <c r="F38" s="253"/>
      <c r="G38" s="113"/>
    </row>
    <row r="39" spans="1:7" s="37" customFormat="1" ht="12.75">
      <c r="A39" s="254"/>
      <c r="B39" s="252"/>
      <c r="C39" s="252"/>
      <c r="D39" s="252"/>
      <c r="E39" s="252"/>
      <c r="F39" s="253"/>
      <c r="G39" s="113"/>
    </row>
    <row r="40" spans="1:7" s="37" customFormat="1" ht="12.75">
      <c r="A40" s="114"/>
      <c r="F40" s="113"/>
      <c r="G40" s="113"/>
    </row>
    <row r="41" spans="3:6" s="72" customFormat="1" ht="12.75">
      <c r="C41" s="115"/>
      <c r="D41" s="115"/>
      <c r="E41" s="115"/>
      <c r="F41" s="115"/>
    </row>
    <row r="42" spans="3:6" s="72" customFormat="1" ht="12.75">
      <c r="C42" s="115"/>
      <c r="D42" s="115"/>
      <c r="E42" s="115"/>
      <c r="F42" s="115"/>
    </row>
    <row r="43" spans="3:6" s="11" customFormat="1" ht="14.25">
      <c r="C43" s="116"/>
      <c r="D43" s="116"/>
      <c r="E43" s="116"/>
      <c r="F43" s="116"/>
    </row>
    <row r="44" spans="1:6" s="11" customFormat="1" ht="14.25">
      <c r="A44" s="117"/>
      <c r="B44" s="117"/>
      <c r="C44" s="116"/>
      <c r="D44" s="116"/>
      <c r="E44" s="116"/>
      <c r="F44" s="116"/>
    </row>
    <row r="45" spans="3:7" ht="12.75">
      <c r="C45" s="107"/>
      <c r="D45" s="107"/>
      <c r="E45" s="107"/>
      <c r="G45" s="106"/>
    </row>
    <row r="46" spans="3:7" ht="12.75">
      <c r="C46" s="107"/>
      <c r="D46" s="107"/>
      <c r="E46" s="107"/>
      <c r="G46" s="106"/>
    </row>
    <row r="47" spans="3:7" ht="12.75">
      <c r="C47" s="107"/>
      <c r="D47" s="107"/>
      <c r="E47" s="107"/>
      <c r="G47" s="106"/>
    </row>
  </sheetData>
  <sheetProtection/>
  <mergeCells count="7">
    <mergeCell ref="C36:F36"/>
    <mergeCell ref="A4:G4"/>
    <mergeCell ref="F2:G2"/>
    <mergeCell ref="F1:G1"/>
    <mergeCell ref="A2:B2"/>
    <mergeCell ref="A3:G3"/>
    <mergeCell ref="C35:F35"/>
  </mergeCells>
  <printOptions/>
  <pageMargins left="0.37" right="0.2" top="0.75" bottom="0.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57.140625" style="5" customWidth="1"/>
    <col min="2" max="2" width="5.8515625" style="180" customWidth="1"/>
    <col min="3" max="3" width="15.00390625" style="195" customWidth="1"/>
    <col min="4" max="4" width="16.28125" style="195" customWidth="1"/>
    <col min="5" max="5" width="19.7109375" style="180" customWidth="1"/>
    <col min="6" max="16384" width="9.140625" style="180" customWidth="1"/>
  </cols>
  <sheetData>
    <row r="1" spans="1:4" s="2" customFormat="1" ht="12.75">
      <c r="A1" s="9" t="s">
        <v>104</v>
      </c>
      <c r="B1" s="1"/>
      <c r="C1" s="466" t="s">
        <v>110</v>
      </c>
      <c r="D1" s="467"/>
    </row>
    <row r="2" spans="1:4" s="2" customFormat="1" ht="45" customHeight="1">
      <c r="A2" s="474" t="s">
        <v>171</v>
      </c>
      <c r="B2" s="474"/>
      <c r="C2" s="468" t="str">
        <f>KQKD!F2</f>
        <v>Cho giai đoạn từ ngày 01/01/2013
đến ngày 30/06/2013
</v>
      </c>
      <c r="D2" s="468"/>
    </row>
    <row r="3" spans="1:5" s="171" customFormat="1" ht="22.5" customHeight="1">
      <c r="A3" s="475" t="s">
        <v>112</v>
      </c>
      <c r="B3" s="475"/>
      <c r="C3" s="475"/>
      <c r="D3" s="475"/>
      <c r="E3" s="170"/>
    </row>
    <row r="4" spans="1:8" s="4" customFormat="1" ht="21.75" customHeight="1">
      <c r="A4" s="476" t="s">
        <v>113</v>
      </c>
      <c r="B4" s="476"/>
      <c r="C4" s="476"/>
      <c r="D4" s="476"/>
      <c r="E4" s="170"/>
      <c r="F4" s="153"/>
      <c r="G4" s="153"/>
      <c r="H4" s="153"/>
    </row>
    <row r="5" spans="1:8" s="4" customFormat="1" ht="15.75" customHeight="1">
      <c r="A5" s="477" t="s">
        <v>296</v>
      </c>
      <c r="B5" s="477"/>
      <c r="C5" s="477"/>
      <c r="D5" s="477"/>
      <c r="E5" s="170"/>
      <c r="F5" s="153"/>
      <c r="G5" s="153"/>
      <c r="H5" s="153"/>
    </row>
    <row r="6" spans="1:8" s="4" customFormat="1" ht="17.25" customHeight="1">
      <c r="A6" s="172"/>
      <c r="B6" s="172"/>
      <c r="C6" s="173"/>
      <c r="D6" s="7" t="s">
        <v>111</v>
      </c>
      <c r="E6" s="170"/>
      <c r="F6" s="153"/>
      <c r="G6" s="153"/>
      <c r="H6" s="153"/>
    </row>
    <row r="7" spans="1:8" s="4" customFormat="1" ht="18" customHeight="1">
      <c r="A7" s="174"/>
      <c r="B7" s="174"/>
      <c r="C7" s="469" t="s">
        <v>114</v>
      </c>
      <c r="D7" s="469"/>
      <c r="E7" s="170"/>
      <c r="F7" s="153"/>
      <c r="G7" s="153"/>
      <c r="H7" s="153"/>
    </row>
    <row r="8" spans="1:8" s="4" customFormat="1" ht="35.25" customHeight="1">
      <c r="A8" s="470" t="s">
        <v>115</v>
      </c>
      <c r="B8" s="472" t="s">
        <v>4</v>
      </c>
      <c r="C8" s="478" t="s">
        <v>285</v>
      </c>
      <c r="D8" s="478" t="s">
        <v>295</v>
      </c>
      <c r="E8" s="170"/>
      <c r="F8" s="153"/>
      <c r="G8" s="153"/>
      <c r="H8" s="153"/>
    </row>
    <row r="9" spans="1:8" s="4" customFormat="1" ht="27" customHeight="1">
      <c r="A9" s="471"/>
      <c r="B9" s="473"/>
      <c r="C9" s="479"/>
      <c r="D9" s="479"/>
      <c r="F9" s="175"/>
      <c r="G9" s="175"/>
      <c r="H9" s="175"/>
    </row>
    <row r="10" spans="1:8" s="4" customFormat="1" ht="18" customHeight="1">
      <c r="A10" s="132" t="s">
        <v>116</v>
      </c>
      <c r="B10" s="133"/>
      <c r="C10" s="134"/>
      <c r="D10" s="134"/>
      <c r="E10" s="10"/>
      <c r="F10" s="176"/>
      <c r="G10" s="176"/>
      <c r="H10" s="176"/>
    </row>
    <row r="11" spans="1:5" s="171" customFormat="1" ht="18.75" customHeight="1">
      <c r="A11" s="135" t="s">
        <v>117</v>
      </c>
      <c r="B11" s="136" t="s">
        <v>90</v>
      </c>
      <c r="C11" s="204">
        <v>398720000</v>
      </c>
      <c r="D11" s="196">
        <v>4023077884</v>
      </c>
      <c r="E11" s="177"/>
    </row>
    <row r="12" spans="1:5" s="171" customFormat="1" ht="18.75" customHeight="1">
      <c r="A12" s="135" t="s">
        <v>118</v>
      </c>
      <c r="B12" s="136" t="s">
        <v>119</v>
      </c>
      <c r="C12" s="22">
        <v>-146675000</v>
      </c>
      <c r="D12" s="196">
        <v>-3183360930</v>
      </c>
      <c r="E12" s="177"/>
    </row>
    <row r="13" spans="1:5" s="171" customFormat="1" ht="18.75" customHeight="1">
      <c r="A13" s="135" t="s">
        <v>120</v>
      </c>
      <c r="B13" s="136" t="s">
        <v>121</v>
      </c>
      <c r="C13" s="137">
        <v>-551620225</v>
      </c>
      <c r="D13" s="196">
        <v>-2380972570</v>
      </c>
      <c r="E13" s="1"/>
    </row>
    <row r="14" spans="1:5" ht="18.75" customHeight="1" hidden="1">
      <c r="A14" s="135" t="s">
        <v>122</v>
      </c>
      <c r="B14" s="136" t="s">
        <v>123</v>
      </c>
      <c r="C14" s="178"/>
      <c r="D14" s="178"/>
      <c r="E14" s="179"/>
    </row>
    <row r="15" spans="1:5" s="171" customFormat="1" ht="18.75" customHeight="1">
      <c r="A15" s="135" t="s">
        <v>124</v>
      </c>
      <c r="B15" s="136" t="s">
        <v>125</v>
      </c>
      <c r="C15" s="137"/>
      <c r="D15" s="137">
        <v>-16650083</v>
      </c>
      <c r="E15" s="181"/>
    </row>
    <row r="16" spans="1:5" s="171" customFormat="1" ht="18.75" customHeight="1">
      <c r="A16" s="135" t="s">
        <v>126</v>
      </c>
      <c r="B16" s="136" t="s">
        <v>127</v>
      </c>
      <c r="C16" s="204">
        <v>2600000000</v>
      </c>
      <c r="D16" s="196">
        <v>2324595000</v>
      </c>
      <c r="E16" s="181"/>
    </row>
    <row r="17" spans="1:5" s="171" customFormat="1" ht="18.75" customHeight="1">
      <c r="A17" s="135" t="s">
        <v>128</v>
      </c>
      <c r="B17" s="136" t="s">
        <v>129</v>
      </c>
      <c r="C17" s="204">
        <v>-211723628</v>
      </c>
      <c r="D17" s="207">
        <v>-3317185129</v>
      </c>
      <c r="E17" s="154"/>
    </row>
    <row r="18" spans="1:5" s="183" customFormat="1" ht="18.75" customHeight="1">
      <c r="A18" s="138" t="s">
        <v>130</v>
      </c>
      <c r="B18" s="139" t="s">
        <v>131</v>
      </c>
      <c r="C18" s="140">
        <f>+C11+C12+C13+C14+C15+C16+C17</f>
        <v>2088701147</v>
      </c>
      <c r="D18" s="140">
        <f>+D11+D12+D13+D14+D15+D16+D17</f>
        <v>-2550495828</v>
      </c>
      <c r="E18" s="182"/>
    </row>
    <row r="19" spans="1:5" ht="0.75" customHeight="1">
      <c r="A19" s="135"/>
      <c r="B19" s="136"/>
      <c r="C19" s="178"/>
      <c r="D19" s="178"/>
      <c r="E19" s="179"/>
    </row>
    <row r="20" spans="1:5" ht="15">
      <c r="A20" s="135" t="s">
        <v>132</v>
      </c>
      <c r="B20" s="141"/>
      <c r="C20" s="184"/>
      <c r="D20" s="184"/>
      <c r="E20" s="179"/>
    </row>
    <row r="21" spans="1:5" s="171" customFormat="1" ht="19.5" customHeight="1">
      <c r="A21" s="143" t="s">
        <v>133</v>
      </c>
      <c r="B21" s="136" t="s">
        <v>134</v>
      </c>
      <c r="C21" s="204">
        <v>-1399800</v>
      </c>
      <c r="D21" s="196">
        <v>-100543357</v>
      </c>
      <c r="E21" s="177"/>
    </row>
    <row r="22" spans="1:5" ht="13.5" hidden="1">
      <c r="A22" s="143" t="s">
        <v>135</v>
      </c>
      <c r="B22" s="136" t="s">
        <v>136</v>
      </c>
      <c r="C22" s="184"/>
      <c r="D22" s="184"/>
      <c r="E22" s="179"/>
    </row>
    <row r="23" spans="1:5" ht="15" hidden="1">
      <c r="A23" s="135" t="s">
        <v>137</v>
      </c>
      <c r="B23" s="136" t="s">
        <v>138</v>
      </c>
      <c r="C23" s="184"/>
      <c r="D23" s="184"/>
      <c r="E23" s="179"/>
    </row>
    <row r="24" spans="1:5" ht="15">
      <c r="A24" s="135" t="s">
        <v>297</v>
      </c>
      <c r="B24" s="136">
        <v>23</v>
      </c>
      <c r="C24" s="184">
        <v>-1820000000</v>
      </c>
      <c r="D24" s="184"/>
      <c r="E24" s="179"/>
    </row>
    <row r="25" spans="1:5" ht="15">
      <c r="A25" s="135" t="s">
        <v>139</v>
      </c>
      <c r="B25" s="136" t="s">
        <v>140</v>
      </c>
      <c r="C25" s="184"/>
      <c r="D25" s="184">
        <v>2500000000</v>
      </c>
      <c r="E25" s="179"/>
    </row>
    <row r="26" spans="1:5" ht="15">
      <c r="A26" s="135" t="s">
        <v>141</v>
      </c>
      <c r="B26" s="136" t="s">
        <v>142</v>
      </c>
      <c r="C26" s="184"/>
      <c r="D26" s="142"/>
      <c r="E26" s="179"/>
    </row>
    <row r="27" spans="1:5" ht="15">
      <c r="A27" s="135" t="s">
        <v>143</v>
      </c>
      <c r="B27" s="136" t="s">
        <v>144</v>
      </c>
      <c r="C27" s="184"/>
      <c r="D27" s="184"/>
      <c r="E27" s="179"/>
    </row>
    <row r="28" spans="1:5" s="171" customFormat="1" ht="18" customHeight="1">
      <c r="A28" s="135" t="s">
        <v>145</v>
      </c>
      <c r="B28" s="136" t="s">
        <v>146</v>
      </c>
      <c r="C28" s="204">
        <v>2263295</v>
      </c>
      <c r="D28" s="196">
        <v>225609800</v>
      </c>
      <c r="E28" s="177"/>
    </row>
    <row r="29" spans="1:5" s="183" customFormat="1" ht="18" customHeight="1">
      <c r="A29" s="138" t="s">
        <v>147</v>
      </c>
      <c r="B29" s="139" t="s">
        <v>148</v>
      </c>
      <c r="C29" s="140">
        <f>SUM(C21:C28)</f>
        <v>-1819136505</v>
      </c>
      <c r="D29" s="140">
        <f>SUM(D21:D28)</f>
        <v>2625066443</v>
      </c>
      <c r="E29" s="182"/>
    </row>
    <row r="30" spans="1:5" ht="2.25" customHeight="1">
      <c r="A30" s="135"/>
      <c r="B30" s="136"/>
      <c r="C30" s="178"/>
      <c r="D30" s="178"/>
      <c r="E30" s="179"/>
    </row>
    <row r="31" spans="1:5" ht="15">
      <c r="A31" s="135" t="s">
        <v>149</v>
      </c>
      <c r="B31" s="141"/>
      <c r="C31" s="184"/>
      <c r="D31" s="184"/>
      <c r="E31" s="179"/>
    </row>
    <row r="32" spans="1:5" ht="18.75" customHeight="1" hidden="1">
      <c r="A32" s="135" t="s">
        <v>150</v>
      </c>
      <c r="B32" s="136" t="s">
        <v>151</v>
      </c>
      <c r="C32" s="178"/>
      <c r="D32" s="178"/>
      <c r="E32" s="179"/>
    </row>
    <row r="33" spans="1:5" ht="15" hidden="1">
      <c r="A33" s="135" t="s">
        <v>152</v>
      </c>
      <c r="B33" s="136" t="s">
        <v>153</v>
      </c>
      <c r="C33" s="184"/>
      <c r="D33" s="184"/>
      <c r="E33" s="179"/>
    </row>
    <row r="34" spans="1:5" ht="15" hidden="1">
      <c r="A34" s="135" t="s">
        <v>154</v>
      </c>
      <c r="B34" s="136" t="s">
        <v>155</v>
      </c>
      <c r="C34" s="184"/>
      <c r="D34" s="184"/>
      <c r="E34" s="179"/>
    </row>
    <row r="35" spans="1:5" ht="15" hidden="1">
      <c r="A35" s="135" t="s">
        <v>156</v>
      </c>
      <c r="B35" s="136" t="s">
        <v>157</v>
      </c>
      <c r="C35" s="184"/>
      <c r="D35" s="184"/>
      <c r="E35" s="179"/>
    </row>
    <row r="36" spans="1:5" ht="15" hidden="1">
      <c r="A36" s="135" t="s">
        <v>158</v>
      </c>
      <c r="B36" s="136" t="s">
        <v>159</v>
      </c>
      <c r="C36" s="184"/>
      <c r="D36" s="184"/>
      <c r="E36" s="179"/>
    </row>
    <row r="37" spans="1:5" s="171" customFormat="1" ht="18.75" customHeight="1" hidden="1">
      <c r="A37" s="135" t="s">
        <v>160</v>
      </c>
      <c r="B37" s="136" t="s">
        <v>161</v>
      </c>
      <c r="C37" s="137"/>
      <c r="D37" s="142"/>
      <c r="E37" s="181"/>
    </row>
    <row r="38" spans="1:5" s="171" customFormat="1" ht="18.75" customHeight="1">
      <c r="A38" s="135" t="s">
        <v>298</v>
      </c>
      <c r="B38" s="136">
        <v>35</v>
      </c>
      <c r="C38" s="137">
        <v>-215000</v>
      </c>
      <c r="D38" s="142"/>
      <c r="E38" s="181"/>
    </row>
    <row r="39" spans="1:5" s="183" customFormat="1" ht="19.5" customHeight="1">
      <c r="A39" s="138" t="s">
        <v>162</v>
      </c>
      <c r="B39" s="139" t="s">
        <v>163</v>
      </c>
      <c r="C39" s="140">
        <f>SUM(C38)</f>
        <v>-215000</v>
      </c>
      <c r="D39" s="140">
        <f>SUM(D32:D37)</f>
        <v>0</v>
      </c>
      <c r="E39" s="185"/>
    </row>
    <row r="40" spans="1:5" ht="0.75" customHeight="1">
      <c r="A40" s="135"/>
      <c r="B40" s="136"/>
      <c r="C40" s="178"/>
      <c r="D40" s="178"/>
      <c r="E40" s="179"/>
    </row>
    <row r="41" spans="1:5" ht="15">
      <c r="A41" s="135" t="s">
        <v>167</v>
      </c>
      <c r="B41" s="136" t="s">
        <v>164</v>
      </c>
      <c r="C41" s="178">
        <f>C18+C29+C39</f>
        <v>269349642</v>
      </c>
      <c r="D41" s="178">
        <f>D29+D18</f>
        <v>74570615</v>
      </c>
      <c r="E41" s="179"/>
    </row>
    <row r="42" spans="1:5" ht="19.5" customHeight="1">
      <c r="A42" s="135" t="s">
        <v>168</v>
      </c>
      <c r="B42" s="136" t="s">
        <v>165</v>
      </c>
      <c r="C42" s="178">
        <f>D43</f>
        <v>85192490</v>
      </c>
      <c r="D42" s="197">
        <v>10621875</v>
      </c>
      <c r="E42" s="179"/>
    </row>
    <row r="43" spans="1:5" ht="19.5" customHeight="1">
      <c r="A43" s="144" t="s">
        <v>169</v>
      </c>
      <c r="B43" s="145" t="s">
        <v>166</v>
      </c>
      <c r="C43" s="146">
        <f>+C41+C42</f>
        <v>354542132</v>
      </c>
      <c r="D43" s="146">
        <f>+D41+D42</f>
        <v>85192490</v>
      </c>
      <c r="E43" s="186">
        <f>BCDKT!D10</f>
        <v>354542132</v>
      </c>
    </row>
    <row r="44" spans="1:5" ht="19.5" customHeight="1">
      <c r="A44" s="6"/>
      <c r="B44" s="187"/>
      <c r="C44" s="188"/>
      <c r="D44" s="186"/>
      <c r="E44" s="189"/>
    </row>
    <row r="45" spans="3:4" s="2" customFormat="1" ht="12.75">
      <c r="C45" s="190"/>
      <c r="D45" s="1"/>
    </row>
    <row r="46" spans="3:5" s="2" customFormat="1" ht="12.75">
      <c r="C46" s="1"/>
      <c r="D46" s="1"/>
      <c r="E46" s="191">
        <f>E43-C43</f>
        <v>0</v>
      </c>
    </row>
    <row r="47" spans="3:4" s="2" customFormat="1" ht="12.75">
      <c r="C47" s="1"/>
      <c r="D47" s="1"/>
    </row>
    <row r="48" spans="3:4" s="2" customFormat="1" ht="39.75" customHeight="1">
      <c r="C48" s="1"/>
      <c r="D48" s="1"/>
    </row>
    <row r="49" spans="3:5" s="2" customFormat="1" ht="30" customHeight="1">
      <c r="C49" s="1"/>
      <c r="D49" s="1"/>
      <c r="E49" s="192"/>
    </row>
    <row r="50" spans="3:4" s="2" customFormat="1" ht="12.75">
      <c r="C50" s="1"/>
      <c r="D50" s="1"/>
    </row>
    <row r="51" spans="1:4" s="2" customFormat="1" ht="12.75">
      <c r="A51" s="193"/>
      <c r="C51" s="194"/>
      <c r="D51" s="194"/>
    </row>
    <row r="52" spans="1:4" ht="14.25">
      <c r="A52" s="435" t="s">
        <v>299</v>
      </c>
      <c r="B52" s="436"/>
      <c r="C52" s="437" t="s">
        <v>302</v>
      </c>
      <c r="D52" s="438"/>
    </row>
    <row r="53" spans="1:4" ht="14.25">
      <c r="A53" s="435" t="s">
        <v>300</v>
      </c>
      <c r="B53" s="436"/>
      <c r="C53" s="437" t="s">
        <v>248</v>
      </c>
      <c r="D53" s="438"/>
    </row>
    <row r="54" spans="1:4" ht="14.25">
      <c r="A54" s="435" t="s">
        <v>301</v>
      </c>
      <c r="B54" s="436"/>
      <c r="C54" s="438"/>
      <c r="D54" s="438"/>
    </row>
  </sheetData>
  <sheetProtection/>
  <mergeCells count="11">
    <mergeCell ref="D8:D9"/>
    <mergeCell ref="C1:D1"/>
    <mergeCell ref="C2:D2"/>
    <mergeCell ref="C7:D7"/>
    <mergeCell ref="A8:A9"/>
    <mergeCell ref="B8:B9"/>
    <mergeCell ref="A2:B2"/>
    <mergeCell ref="A3:D3"/>
    <mergeCell ref="A4:D4"/>
    <mergeCell ref="A5:D5"/>
    <mergeCell ref="C8:C9"/>
  </mergeCells>
  <printOptions/>
  <pageMargins left="0.75" right="0.36" top="0.39" bottom="0.32" header="0.16" footer="0.23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3"/>
  <sheetViews>
    <sheetView tabSelected="1" workbookViewId="0" topLeftCell="A118">
      <selection activeCell="N138" sqref="M138:N138"/>
    </sheetView>
  </sheetViews>
  <sheetFormatPr defaultColWidth="9.140625" defaultRowHeight="16.5" customHeight="1"/>
  <cols>
    <col min="1" max="1" width="5.421875" style="261" customWidth="1"/>
    <col min="2" max="2" width="20.00390625" style="257" customWidth="1"/>
    <col min="3" max="3" width="0.42578125" style="263" customWidth="1"/>
    <col min="4" max="4" width="11.00390625" style="277" customWidth="1"/>
    <col min="5" max="5" width="7.7109375" style="263" customWidth="1"/>
    <col min="6" max="6" width="12.28125" style="277" customWidth="1"/>
    <col min="7" max="7" width="2.140625" style="263" customWidth="1"/>
    <col min="8" max="8" width="14.57421875" style="277" customWidth="1"/>
    <col min="9" max="9" width="15.421875" style="277" customWidth="1"/>
    <col min="10" max="10" width="24.00390625" style="257" customWidth="1"/>
    <col min="11" max="11" width="10.8515625" style="257" customWidth="1"/>
    <col min="12" max="12" width="14.140625" style="257" customWidth="1"/>
    <col min="13" max="14" width="15.00390625" style="257" customWidth="1"/>
    <col min="15" max="15" width="23.421875" style="257" customWidth="1"/>
    <col min="16" max="20" width="12.8515625" style="257" customWidth="1"/>
    <col min="21" max="16384" width="9.140625" style="257" customWidth="1"/>
  </cols>
  <sheetData>
    <row r="1" spans="1:9" s="256" customFormat="1" ht="16.5" customHeight="1">
      <c r="A1" s="480" t="s">
        <v>303</v>
      </c>
      <c r="B1" s="480"/>
      <c r="C1" s="480"/>
      <c r="D1" s="480"/>
      <c r="E1" s="480"/>
      <c r="F1" s="480"/>
      <c r="G1" s="480"/>
      <c r="H1" s="480"/>
      <c r="I1" s="480"/>
    </row>
    <row r="2" spans="1:9" s="256" customFormat="1" ht="24.75" customHeight="1">
      <c r="A2" s="481" t="s">
        <v>304</v>
      </c>
      <c r="B2" s="481"/>
      <c r="C2" s="481"/>
      <c r="D2" s="481"/>
      <c r="E2" s="481"/>
      <c r="F2" s="481"/>
      <c r="G2" s="481"/>
      <c r="H2" s="481"/>
      <c r="I2" s="481"/>
    </row>
    <row r="3" spans="1:9" s="256" customFormat="1" ht="16.5" customHeight="1">
      <c r="A3" s="481" t="s">
        <v>305</v>
      </c>
      <c r="B3" s="481"/>
      <c r="C3" s="481"/>
      <c r="D3" s="481"/>
      <c r="E3" s="481"/>
      <c r="F3" s="481"/>
      <c r="G3" s="481"/>
      <c r="H3" s="481"/>
      <c r="I3" s="481"/>
    </row>
    <row r="4" spans="1:9" ht="16.5" customHeight="1">
      <c r="A4" s="482" t="s">
        <v>306</v>
      </c>
      <c r="B4" s="482"/>
      <c r="C4" s="482"/>
      <c r="D4" s="482"/>
      <c r="E4" s="482"/>
      <c r="F4" s="482"/>
      <c r="G4" s="482"/>
      <c r="H4" s="482"/>
      <c r="I4" s="482"/>
    </row>
    <row r="5" spans="1:9" ht="16.5" customHeight="1">
      <c r="A5" s="258" t="s">
        <v>307</v>
      </c>
      <c r="B5" s="484" t="s">
        <v>308</v>
      </c>
      <c r="C5" s="484"/>
      <c r="D5" s="484"/>
      <c r="E5" s="484"/>
      <c r="F5" s="484"/>
      <c r="G5" s="484"/>
      <c r="H5" s="484"/>
      <c r="I5" s="484"/>
    </row>
    <row r="6" spans="1:9" ht="6.75" customHeight="1">
      <c r="A6" s="258"/>
      <c r="B6" s="259"/>
      <c r="C6" s="259"/>
      <c r="D6" s="259"/>
      <c r="E6" s="259"/>
      <c r="F6" s="259"/>
      <c r="G6" s="259"/>
      <c r="H6" s="260"/>
      <c r="I6" s="260"/>
    </row>
    <row r="7" spans="1:9" ht="16.5" customHeight="1">
      <c r="A7" s="261" t="s">
        <v>309</v>
      </c>
      <c r="B7" s="262" t="s">
        <v>310</v>
      </c>
      <c r="D7" s="264"/>
      <c r="F7" s="264"/>
      <c r="H7" s="265"/>
      <c r="I7" s="265"/>
    </row>
    <row r="8" spans="2:9" ht="16.5" customHeight="1">
      <c r="B8" s="262"/>
      <c r="D8" s="264"/>
      <c r="F8" s="264"/>
      <c r="H8" s="265" t="s">
        <v>282</v>
      </c>
      <c r="I8" s="265" t="s">
        <v>277</v>
      </c>
    </row>
    <row r="9" spans="4:9" ht="16.5" customHeight="1">
      <c r="D9" s="266"/>
      <c r="F9" s="266"/>
      <c r="H9" s="267" t="s">
        <v>311</v>
      </c>
      <c r="I9" s="267" t="s">
        <v>311</v>
      </c>
    </row>
    <row r="10" spans="1:9" s="272" customFormat="1" ht="19.5" customHeight="1">
      <c r="A10" s="268"/>
      <c r="B10" s="269" t="s">
        <v>312</v>
      </c>
      <c r="C10" s="270"/>
      <c r="D10" s="270"/>
      <c r="E10" s="270"/>
      <c r="F10" s="270"/>
      <c r="G10" s="270"/>
      <c r="H10" s="271">
        <v>285160094</v>
      </c>
      <c r="I10" s="271">
        <f>'[1]CDPS'!C9</f>
        <v>83253466.2</v>
      </c>
    </row>
    <row r="11" spans="1:9" ht="19.5" customHeight="1">
      <c r="A11" s="268"/>
      <c r="B11" s="273" t="s">
        <v>182</v>
      </c>
      <c r="C11" s="274"/>
      <c r="D11" s="266"/>
      <c r="E11" s="274"/>
      <c r="F11" s="266"/>
      <c r="G11" s="274"/>
      <c r="H11" s="165">
        <v>69382038</v>
      </c>
      <c r="I11" s="271">
        <f>'[1]CDPS'!C11</f>
        <v>1939024</v>
      </c>
    </row>
    <row r="12" spans="2:9" ht="19.5" customHeight="1" thickBot="1">
      <c r="B12" s="262" t="s">
        <v>313</v>
      </c>
      <c r="C12" s="274"/>
      <c r="D12" s="266"/>
      <c r="E12" s="274"/>
      <c r="F12" s="266"/>
      <c r="G12" s="274"/>
      <c r="H12" s="275">
        <f>SUM(H10:H11)</f>
        <v>354542132</v>
      </c>
      <c r="I12" s="276">
        <f>SUM(I10:I11)</f>
        <v>85192490.2</v>
      </c>
    </row>
    <row r="13" spans="8:9" ht="12.75" customHeight="1" thickTop="1">
      <c r="H13" s="278"/>
      <c r="I13" s="278"/>
    </row>
    <row r="14" spans="1:9" ht="16.5" customHeight="1">
      <c r="A14" s="261">
        <v>2</v>
      </c>
      <c r="B14" s="262" t="s">
        <v>314</v>
      </c>
      <c r="D14" s="264"/>
      <c r="F14" s="264"/>
      <c r="H14" s="265"/>
      <c r="I14" s="265"/>
    </row>
    <row r="15" spans="2:9" ht="16.5" customHeight="1">
      <c r="B15" s="262"/>
      <c r="D15" s="264"/>
      <c r="F15" s="264"/>
      <c r="H15" s="265" t="str">
        <f>+H8</f>
        <v>30/06/2013</v>
      </c>
      <c r="I15" s="265" t="str">
        <f>+I8</f>
        <v>01/01/2013</v>
      </c>
    </row>
    <row r="16" spans="4:9" ht="16.5" customHeight="1">
      <c r="D16" s="266"/>
      <c r="F16" s="266"/>
      <c r="H16" s="267" t="s">
        <v>311</v>
      </c>
      <c r="I16" s="267" t="s">
        <v>311</v>
      </c>
    </row>
    <row r="17" spans="1:9" ht="16.5" customHeight="1">
      <c r="A17" s="279"/>
      <c r="B17" s="273" t="s">
        <v>315</v>
      </c>
      <c r="C17" s="280"/>
      <c r="D17" s="280"/>
      <c r="E17" s="280"/>
      <c r="F17" s="281"/>
      <c r="G17" s="282"/>
      <c r="H17" s="150">
        <f>'[1]CDPS'!G23</f>
        <v>363273090</v>
      </c>
      <c r="I17" s="283">
        <f>'[1]CDPS'!C23</f>
        <v>363273090</v>
      </c>
    </row>
    <row r="18" spans="2:9" ht="22.5" customHeight="1" thickBot="1">
      <c r="B18" s="262" t="s">
        <v>313</v>
      </c>
      <c r="C18" s="274"/>
      <c r="D18" s="266"/>
      <c r="E18" s="274"/>
      <c r="F18" s="266"/>
      <c r="G18" s="274"/>
      <c r="H18" s="284">
        <f>SUM(H17:H17)</f>
        <v>363273090</v>
      </c>
      <c r="I18" s="284">
        <f>SUM(I17:I17)</f>
        <v>363273090</v>
      </c>
    </row>
    <row r="19" spans="1:9" s="285" customFormat="1" ht="20.25" customHeight="1" thickTop="1">
      <c r="A19" s="261">
        <v>2</v>
      </c>
      <c r="B19" s="285" t="s">
        <v>316</v>
      </c>
      <c r="C19" s="274"/>
      <c r="D19" s="266"/>
      <c r="E19" s="274"/>
      <c r="F19" s="286"/>
      <c r="G19" s="274"/>
      <c r="H19" s="266"/>
      <c r="I19" s="266"/>
    </row>
    <row r="20" spans="1:9" s="285" customFormat="1" ht="20.25" customHeight="1">
      <c r="A20" s="261"/>
      <c r="C20" s="274"/>
      <c r="D20" s="266"/>
      <c r="E20" s="274"/>
      <c r="F20" s="286"/>
      <c r="G20" s="274"/>
      <c r="H20" s="266" t="str">
        <f>H8</f>
        <v>30/06/2013</v>
      </c>
      <c r="I20" s="266" t="str">
        <f>I8</f>
        <v>01/01/2013</v>
      </c>
    </row>
    <row r="21" spans="4:9" ht="16.5" customHeight="1">
      <c r="D21" s="266"/>
      <c r="F21" s="266"/>
      <c r="H21" s="267" t="s">
        <v>311</v>
      </c>
      <c r="I21" s="267" t="s">
        <v>311</v>
      </c>
    </row>
    <row r="22" spans="1:9" s="285" customFormat="1" ht="20.25" customHeight="1">
      <c r="A22" s="261"/>
      <c r="B22" s="257" t="s">
        <v>191</v>
      </c>
      <c r="C22" s="274"/>
      <c r="D22" s="266"/>
      <c r="E22" s="274"/>
      <c r="F22" s="286"/>
      <c r="G22" s="274"/>
      <c r="H22" s="287">
        <v>12115000000</v>
      </c>
      <c r="I22" s="277">
        <f>'[1]CDPS'!C26</f>
        <v>12715000000</v>
      </c>
    </row>
    <row r="23" spans="1:9" s="285" customFormat="1" ht="20.25" customHeight="1" thickBot="1">
      <c r="A23" s="261"/>
      <c r="B23" s="285" t="s">
        <v>317</v>
      </c>
      <c r="C23" s="274"/>
      <c r="D23" s="266"/>
      <c r="E23" s="274"/>
      <c r="F23" s="286"/>
      <c r="G23" s="274"/>
      <c r="H23" s="288">
        <f>SUM(H22)</f>
        <v>12115000000</v>
      </c>
      <c r="I23" s="275">
        <f>SUM(I22)</f>
        <v>12715000000</v>
      </c>
    </row>
    <row r="24" spans="1:2" ht="16.5" customHeight="1" thickTop="1">
      <c r="A24" s="261">
        <v>4</v>
      </c>
      <c r="B24" s="262" t="s">
        <v>318</v>
      </c>
    </row>
    <row r="25" spans="2:9" ht="16.5" customHeight="1">
      <c r="B25" s="262"/>
      <c r="I25" s="289" t="s">
        <v>319</v>
      </c>
    </row>
    <row r="26" spans="1:14" s="291" customFormat="1" ht="25.5" customHeight="1">
      <c r="A26" s="290"/>
      <c r="J26" s="292" t="s">
        <v>320</v>
      </c>
      <c r="K26" s="293" t="s">
        <v>321</v>
      </c>
      <c r="L26" s="293" t="s">
        <v>322</v>
      </c>
      <c r="M26" s="293" t="s">
        <v>323</v>
      </c>
      <c r="N26" s="293" t="s">
        <v>324</v>
      </c>
    </row>
    <row r="27" spans="1:14" s="291" customFormat="1" ht="16.5" customHeight="1">
      <c r="A27" s="294"/>
      <c r="J27" s="295" t="s">
        <v>325</v>
      </c>
      <c r="K27" s="287"/>
      <c r="L27" s="296"/>
      <c r="M27" s="297"/>
      <c r="N27" s="298"/>
    </row>
    <row r="28" spans="1:14" s="295" customFormat="1" ht="16.5" customHeight="1">
      <c r="A28" s="294"/>
      <c r="J28" s="295" t="s">
        <v>326</v>
      </c>
      <c r="K28" s="299">
        <f>'[1]211'!D12</f>
        <v>229078365</v>
      </c>
      <c r="L28" s="299">
        <f>'[1]211'!D57</f>
        <v>332768723</v>
      </c>
      <c r="M28" s="299">
        <f>'[1]211'!D53</f>
        <v>1047089767</v>
      </c>
      <c r="N28" s="300">
        <f>SUM(K28:M28)</f>
        <v>1608936855</v>
      </c>
    </row>
    <row r="29" spans="1:14" s="291" customFormat="1" ht="12.75">
      <c r="A29" s="301"/>
      <c r="J29" s="291" t="s">
        <v>327</v>
      </c>
      <c r="K29" s="296"/>
      <c r="L29" s="296"/>
      <c r="M29" s="296"/>
      <c r="N29" s="302">
        <f>SUM(K29:M29)</f>
        <v>0</v>
      </c>
    </row>
    <row r="30" spans="1:14" s="291" customFormat="1" ht="12.75">
      <c r="A30" s="301"/>
      <c r="J30" s="291" t="s">
        <v>328</v>
      </c>
      <c r="K30" s="296"/>
      <c r="L30" s="298"/>
      <c r="M30" s="296"/>
      <c r="N30" s="302">
        <f>SUM(K30:M30)</f>
        <v>0</v>
      </c>
    </row>
    <row r="31" spans="1:14" s="295" customFormat="1" ht="12.75">
      <c r="A31" s="294"/>
      <c r="J31" s="295" t="s">
        <v>406</v>
      </c>
      <c r="K31" s="303">
        <f>SUM(K28:K30)</f>
        <v>229078365</v>
      </c>
      <c r="L31" s="304">
        <f>SUM(L28:L30)</f>
        <v>332768723</v>
      </c>
      <c r="M31" s="304">
        <f>SUM(M28:M30)</f>
        <v>1047089767</v>
      </c>
      <c r="N31" s="304">
        <f>SUM(N28:N30)</f>
        <v>1608936855</v>
      </c>
    </row>
    <row r="32" spans="1:14" s="291" customFormat="1" ht="16.5" customHeight="1">
      <c r="A32" s="301"/>
      <c r="J32" s="295" t="s">
        <v>329</v>
      </c>
      <c r="K32" s="305"/>
      <c r="L32" s="296"/>
      <c r="M32" s="302"/>
      <c r="N32" s="296"/>
    </row>
    <row r="33" spans="1:14" s="291" customFormat="1" ht="16.5" customHeight="1">
      <c r="A33" s="301"/>
      <c r="J33" s="291" t="s">
        <v>326</v>
      </c>
      <c r="K33" s="306">
        <f>'[1]211'!G12</f>
        <v>229078365</v>
      </c>
      <c r="L33" s="298">
        <f>'[1]211'!G57</f>
        <v>272609827</v>
      </c>
      <c r="M33" s="298">
        <f>'[1]211'!G53</f>
        <v>788726153</v>
      </c>
      <c r="N33" s="302">
        <f>SUM(K33:M33)</f>
        <v>1290414345</v>
      </c>
    </row>
    <row r="34" spans="1:14" s="291" customFormat="1" ht="16.5" customHeight="1">
      <c r="A34" s="301"/>
      <c r="J34" s="291" t="s">
        <v>330</v>
      </c>
      <c r="K34" s="307">
        <f>'[1]211'!T12</f>
        <v>0</v>
      </c>
      <c r="L34" s="296">
        <v>21387136</v>
      </c>
      <c r="M34" s="296">
        <v>69770886</v>
      </c>
      <c r="N34" s="302">
        <f>SUM(K34:M34)</f>
        <v>91158022</v>
      </c>
    </row>
    <row r="35" spans="1:14" s="291" customFormat="1" ht="16.5" customHeight="1">
      <c r="A35" s="301"/>
      <c r="J35" s="291" t="s">
        <v>331</v>
      </c>
      <c r="K35" s="306">
        <v>0</v>
      </c>
      <c r="L35" s="298"/>
      <c r="M35" s="298"/>
      <c r="N35" s="302">
        <f>SUM(K35:M35)</f>
        <v>0</v>
      </c>
    </row>
    <row r="36" spans="1:14" s="295" customFormat="1" ht="16.5" customHeight="1">
      <c r="A36" s="294"/>
      <c r="J36" s="295" t="s">
        <v>406</v>
      </c>
      <c r="K36" s="308">
        <f>+K33+K34</f>
        <v>229078365</v>
      </c>
      <c r="L36" s="309">
        <f>SUM(L33:L35)</f>
        <v>293996963</v>
      </c>
      <c r="M36" s="300">
        <f>+M33+M34</f>
        <v>858497039</v>
      </c>
      <c r="N36" s="300">
        <f>SUM(K36:M36)</f>
        <v>1381572367</v>
      </c>
    </row>
    <row r="37" spans="1:14" s="291" customFormat="1" ht="6" customHeight="1">
      <c r="A37" s="301"/>
      <c r="K37" s="287"/>
      <c r="L37" s="287"/>
      <c r="M37" s="287"/>
      <c r="N37" s="302"/>
    </row>
    <row r="38" spans="1:14" s="291" customFormat="1" ht="16.5" customHeight="1">
      <c r="A38" s="301"/>
      <c r="J38" s="295" t="s">
        <v>332</v>
      </c>
      <c r="K38" s="287"/>
      <c r="L38" s="287"/>
      <c r="M38" s="287"/>
      <c r="N38" s="287"/>
    </row>
    <row r="39" spans="1:14" s="291" customFormat="1" ht="16.5" customHeight="1">
      <c r="A39" s="301"/>
      <c r="J39" s="291" t="s">
        <v>333</v>
      </c>
      <c r="K39" s="287">
        <v>0</v>
      </c>
      <c r="L39" s="287">
        <f>L28-L33</f>
        <v>60158896</v>
      </c>
      <c r="M39" s="287">
        <f>M28-M33</f>
        <v>258363614</v>
      </c>
      <c r="N39" s="287">
        <f>M39+L39+K39</f>
        <v>318522510</v>
      </c>
    </row>
    <row r="40" spans="1:14" s="291" customFormat="1" ht="20.25" customHeight="1" thickBot="1">
      <c r="A40" s="301"/>
      <c r="J40" s="295" t="s">
        <v>407</v>
      </c>
      <c r="K40" s="275">
        <v>0</v>
      </c>
      <c r="L40" s="275">
        <f>L31-L36</f>
        <v>38771760</v>
      </c>
      <c r="M40" s="275">
        <f>M31-M36</f>
        <v>188592728</v>
      </c>
      <c r="N40" s="275">
        <f>+M40+L40</f>
        <v>227364488</v>
      </c>
    </row>
    <row r="41" spans="1:9" ht="16.5" customHeight="1" thickTop="1">
      <c r="A41" s="310"/>
      <c r="B41" s="311"/>
      <c r="D41" s="286"/>
      <c r="E41" s="312"/>
      <c r="F41" s="286"/>
      <c r="G41" s="312"/>
      <c r="H41" s="286"/>
      <c r="I41" s="286"/>
    </row>
    <row r="42" spans="1:9" ht="30.75" customHeight="1">
      <c r="A42" s="261">
        <v>5</v>
      </c>
      <c r="B42" s="262" t="s">
        <v>334</v>
      </c>
      <c r="H42" s="266"/>
      <c r="I42" s="266"/>
    </row>
    <row r="43" spans="2:9" ht="16.5" customHeight="1">
      <c r="B43" s="262"/>
      <c r="H43" s="313" t="str">
        <f>H8</f>
        <v>30/06/2013</v>
      </c>
      <c r="I43" s="313" t="str">
        <f>I8</f>
        <v>01/01/2013</v>
      </c>
    </row>
    <row r="44" spans="1:9" ht="16.5" customHeight="1">
      <c r="A44" s="314"/>
      <c r="B44" s="315"/>
      <c r="C44" s="315"/>
      <c r="D44" s="315"/>
      <c r="E44" s="315"/>
      <c r="F44" s="315"/>
      <c r="H44" s="267" t="s">
        <v>311</v>
      </c>
      <c r="I44" s="267" t="s">
        <v>311</v>
      </c>
    </row>
    <row r="45" spans="1:9" ht="16.5" customHeight="1">
      <c r="A45" s="314"/>
      <c r="B45" s="315"/>
      <c r="C45" s="315"/>
      <c r="D45" s="315"/>
      <c r="E45" s="315"/>
      <c r="F45" s="315"/>
      <c r="H45" s="278"/>
      <c r="I45" s="278"/>
    </row>
    <row r="46" spans="2:9" ht="16.5" customHeight="1">
      <c r="B46" s="316" t="s">
        <v>200</v>
      </c>
      <c r="C46" s="315"/>
      <c r="D46" s="315"/>
      <c r="E46" s="315"/>
      <c r="F46" s="315"/>
      <c r="H46" s="317">
        <v>3761030209</v>
      </c>
      <c r="I46" s="318">
        <f>'[1]CDPS'!C38</f>
        <v>3264926684</v>
      </c>
    </row>
    <row r="47" spans="2:9" ht="16.5" customHeight="1">
      <c r="B47" s="316" t="s">
        <v>267</v>
      </c>
      <c r="C47" s="315"/>
      <c r="D47" s="315"/>
      <c r="E47" s="315"/>
      <c r="F47" s="315"/>
      <c r="H47" s="317">
        <f>'[1]CDPS'!G39</f>
        <v>3386455680</v>
      </c>
      <c r="I47" s="318">
        <f>'[1]CDPS'!C39</f>
        <v>3386455680</v>
      </c>
    </row>
    <row r="48" spans="2:9" ht="16.5" customHeight="1">
      <c r="B48" s="316" t="s">
        <v>269</v>
      </c>
      <c r="C48" s="315"/>
      <c r="D48" s="315"/>
      <c r="E48" s="315"/>
      <c r="F48" s="315"/>
      <c r="H48" s="318">
        <f>'[1]CDPS'!G40</f>
        <v>24789413</v>
      </c>
      <c r="I48" s="318">
        <f>'[1]CDPS'!C40</f>
        <v>24789413</v>
      </c>
    </row>
    <row r="49" spans="2:9" ht="16.5" customHeight="1" thickBot="1">
      <c r="B49" s="262" t="s">
        <v>313</v>
      </c>
      <c r="C49" s="274"/>
      <c r="D49" s="266"/>
      <c r="E49" s="274"/>
      <c r="F49" s="266"/>
      <c r="G49" s="274"/>
      <c r="H49" s="275">
        <f>SUM(H45:H48)</f>
        <v>7172275302</v>
      </c>
      <c r="I49" s="275">
        <f>SUM(I45:I48)</f>
        <v>6676171777</v>
      </c>
    </row>
    <row r="50" spans="1:9" ht="15" customHeight="1" thickTop="1">
      <c r="A50" s="261">
        <v>6</v>
      </c>
      <c r="B50" s="262" t="s">
        <v>335</v>
      </c>
      <c r="H50" s="319"/>
      <c r="I50" s="320"/>
    </row>
    <row r="51" spans="2:9" ht="15" customHeight="1">
      <c r="B51" s="262"/>
      <c r="H51" s="313" t="str">
        <f>H43</f>
        <v>30/06/2013</v>
      </c>
      <c r="I51" s="313" t="str">
        <f>I43</f>
        <v>01/01/2013</v>
      </c>
    </row>
    <row r="52" spans="1:9" ht="15" customHeight="1">
      <c r="A52" s="314"/>
      <c r="B52" s="315"/>
      <c r="C52" s="315"/>
      <c r="D52" s="315"/>
      <c r="E52" s="315"/>
      <c r="F52" s="315"/>
      <c r="H52" s="267" t="s">
        <v>311</v>
      </c>
      <c r="I52" s="267" t="s">
        <v>311</v>
      </c>
    </row>
    <row r="53" spans="2:9" ht="16.5" customHeight="1">
      <c r="B53" s="257" t="s">
        <v>336</v>
      </c>
      <c r="C53" s="315"/>
      <c r="D53" s="315"/>
      <c r="E53" s="315"/>
      <c r="F53" s="315"/>
      <c r="H53" s="321">
        <f>'[1]CDPS'!G33</f>
        <v>3300000000</v>
      </c>
      <c r="I53" s="321">
        <f>'[1]CDPS'!C34</f>
        <v>3300000000</v>
      </c>
    </row>
    <row r="54" spans="2:9" ht="16.5" customHeight="1">
      <c r="B54" s="257" t="s">
        <v>337</v>
      </c>
      <c r="C54" s="315"/>
      <c r="D54" s="315"/>
      <c r="E54" s="315"/>
      <c r="F54" s="315"/>
      <c r="H54" s="321">
        <f>-'[1]CDPS'!H35</f>
        <v>-836000000</v>
      </c>
      <c r="I54" s="321">
        <f>-'[1]CDPS'!D35</f>
        <v>-836000000</v>
      </c>
    </row>
    <row r="55" spans="2:9" ht="16.5" customHeight="1" thickBot="1">
      <c r="B55" s="262" t="s">
        <v>313</v>
      </c>
      <c r="C55" s="274"/>
      <c r="D55" s="266"/>
      <c r="E55" s="274"/>
      <c r="F55" s="266"/>
      <c r="G55" s="274"/>
      <c r="H55" s="275">
        <f>SUM(H53:H54)</f>
        <v>2464000000</v>
      </c>
      <c r="I55" s="275">
        <f>SUM(I53:I54)</f>
        <v>2464000000</v>
      </c>
    </row>
    <row r="56" spans="2:9" ht="16.5" customHeight="1" thickTop="1">
      <c r="B56" s="262"/>
      <c r="C56" s="274"/>
      <c r="D56" s="266"/>
      <c r="E56" s="274"/>
      <c r="F56" s="266"/>
      <c r="G56" s="274"/>
      <c r="H56" s="304"/>
      <c r="I56" s="304"/>
    </row>
    <row r="57" spans="1:9" ht="31.5" customHeight="1">
      <c r="A57" s="261">
        <v>7</v>
      </c>
      <c r="B57" s="262" t="s">
        <v>173</v>
      </c>
      <c r="H57" s="266"/>
      <c r="I57" s="266"/>
    </row>
    <row r="58" spans="2:9" ht="16.5" customHeight="1">
      <c r="B58" s="262"/>
      <c r="H58" s="266" t="str">
        <f>H8</f>
        <v>30/06/2013</v>
      </c>
      <c r="I58" s="266" t="str">
        <f>I8</f>
        <v>01/01/2013</v>
      </c>
    </row>
    <row r="59" spans="1:9" ht="16.5" customHeight="1">
      <c r="A59" s="314"/>
      <c r="B59" s="315"/>
      <c r="C59" s="315"/>
      <c r="D59" s="315"/>
      <c r="E59" s="315"/>
      <c r="F59" s="315"/>
      <c r="H59" s="267" t="s">
        <v>311</v>
      </c>
      <c r="I59" s="267" t="s">
        <v>311</v>
      </c>
    </row>
    <row r="60" spans="2:9" ht="16.5" customHeight="1">
      <c r="B60" s="257" t="s">
        <v>338</v>
      </c>
      <c r="C60" s="315"/>
      <c r="D60" s="315"/>
      <c r="E60" s="315"/>
      <c r="F60" s="315"/>
      <c r="H60" s="322">
        <v>896676050</v>
      </c>
      <c r="I60" s="321">
        <f>'[1]CDPS'!C41</f>
        <v>1076013640</v>
      </c>
    </row>
    <row r="61" spans="2:9" ht="16.5" customHeight="1" thickBot="1">
      <c r="B61" s="262" t="s">
        <v>313</v>
      </c>
      <c r="C61" s="274"/>
      <c r="D61" s="266"/>
      <c r="E61" s="274"/>
      <c r="F61" s="266"/>
      <c r="G61" s="274"/>
      <c r="H61" s="275">
        <f>SUM(H60)</f>
        <v>896676050</v>
      </c>
      <c r="I61" s="275">
        <f>SUM(I60)</f>
        <v>1076013640</v>
      </c>
    </row>
    <row r="62" spans="1:9" ht="25.5" customHeight="1" thickTop="1">
      <c r="A62" s="261">
        <v>8</v>
      </c>
      <c r="B62" s="285" t="s">
        <v>339</v>
      </c>
      <c r="C62" s="323"/>
      <c r="D62" s="324"/>
      <c r="E62" s="323"/>
      <c r="F62" s="324"/>
      <c r="G62" s="323"/>
      <c r="H62" s="266"/>
      <c r="I62" s="266"/>
    </row>
    <row r="63" spans="1:9" ht="16.5" customHeight="1">
      <c r="A63" s="310"/>
      <c r="B63" s="325"/>
      <c r="C63" s="325"/>
      <c r="D63" s="326"/>
      <c r="E63" s="327"/>
      <c r="F63" s="327"/>
      <c r="G63" s="325"/>
      <c r="H63" s="320" t="str">
        <f>H8</f>
        <v>30/06/2013</v>
      </c>
      <c r="I63" s="320" t="str">
        <f>I8</f>
        <v>01/01/2013</v>
      </c>
    </row>
    <row r="64" spans="1:9" ht="18.75" customHeight="1">
      <c r="A64" s="279"/>
      <c r="B64" s="328"/>
      <c r="C64" s="328"/>
      <c r="D64" s="329"/>
      <c r="E64" s="329"/>
      <c r="F64" s="329"/>
      <c r="G64" s="330"/>
      <c r="H64" s="331" t="s">
        <v>311</v>
      </c>
      <c r="I64" s="331" t="s">
        <v>311</v>
      </c>
    </row>
    <row r="65" spans="1:9" ht="18.75" customHeight="1">
      <c r="A65" s="279"/>
      <c r="B65" s="332" t="s">
        <v>340</v>
      </c>
      <c r="C65" s="328"/>
      <c r="D65" s="329"/>
      <c r="E65" s="329"/>
      <c r="F65" s="329"/>
      <c r="G65" s="330"/>
      <c r="H65" s="333">
        <v>44595338</v>
      </c>
      <c r="I65" s="320"/>
    </row>
    <row r="66" spans="1:9" ht="17.25" customHeight="1">
      <c r="A66" s="310"/>
      <c r="B66" s="257" t="s">
        <v>341</v>
      </c>
      <c r="C66" s="257"/>
      <c r="D66" s="287"/>
      <c r="E66" s="334"/>
      <c r="F66" s="287"/>
      <c r="G66" s="335"/>
      <c r="H66" s="287">
        <f>'[1]CDPS'!H46</f>
        <v>812535250</v>
      </c>
      <c r="I66" s="263">
        <f>'[1]CDPS'!D46</f>
        <v>812535250</v>
      </c>
    </row>
    <row r="67" spans="1:9" ht="19.5" customHeight="1">
      <c r="A67" s="310"/>
      <c r="B67" s="257" t="s">
        <v>221</v>
      </c>
      <c r="C67" s="257"/>
      <c r="D67" s="336"/>
      <c r="E67" s="334"/>
      <c r="F67" s="287"/>
      <c r="G67" s="287"/>
      <c r="H67" s="287">
        <v>44263032</v>
      </c>
      <c r="I67" s="278">
        <f>'[1]CDPS'!D47</f>
        <v>40427982</v>
      </c>
    </row>
    <row r="68" spans="2:9" ht="24.75" customHeight="1" thickBot="1">
      <c r="B68" s="262" t="s">
        <v>313</v>
      </c>
      <c r="C68" s="274"/>
      <c r="D68" s="337"/>
      <c r="E68" s="337"/>
      <c r="F68" s="337"/>
      <c r="G68" s="337">
        <f>SUM(G66:G67)</f>
        <v>0</v>
      </c>
      <c r="H68" s="275">
        <f>SUM(H65:H67)</f>
        <v>901393620</v>
      </c>
      <c r="I68" s="275">
        <f>SUM(I65:I67)</f>
        <v>852963232</v>
      </c>
    </row>
    <row r="69" spans="1:9" ht="24.75" customHeight="1" thickTop="1">
      <c r="A69" s="261">
        <v>9</v>
      </c>
      <c r="B69" s="262" t="s">
        <v>342</v>
      </c>
      <c r="C69" s="274"/>
      <c r="D69" s="338"/>
      <c r="E69" s="338"/>
      <c r="F69" s="338"/>
      <c r="G69" s="338"/>
      <c r="H69" s="266"/>
      <c r="I69" s="266"/>
    </row>
    <row r="70" spans="2:9" ht="15.75" customHeight="1">
      <c r="B70" s="325"/>
      <c r="C70" s="325"/>
      <c r="D70" s="326"/>
      <c r="E70" s="327"/>
      <c r="F70" s="327"/>
      <c r="G70" s="325"/>
      <c r="H70" s="339" t="str">
        <f>H8</f>
        <v>30/06/2013</v>
      </c>
      <c r="I70" s="339" t="str">
        <f>I8</f>
        <v>01/01/2013</v>
      </c>
    </row>
    <row r="71" spans="2:9" ht="15.75" customHeight="1">
      <c r="B71" s="328"/>
      <c r="C71" s="328"/>
      <c r="D71" s="329"/>
      <c r="E71" s="329"/>
      <c r="F71" s="329"/>
      <c r="G71" s="330"/>
      <c r="H71" s="340" t="s">
        <v>311</v>
      </c>
      <c r="I71" s="340" t="s">
        <v>311</v>
      </c>
    </row>
    <row r="72" spans="2:9" ht="15.75" customHeight="1">
      <c r="B72" s="257" t="s">
        <v>207</v>
      </c>
      <c r="C72" s="257"/>
      <c r="D72" s="287"/>
      <c r="E72" s="334"/>
      <c r="F72" s="287"/>
      <c r="G72" s="335"/>
      <c r="H72" s="287">
        <f>'[1]CDPS'!H51</f>
        <v>1938000</v>
      </c>
      <c r="I72" s="263">
        <f>'[1]CDPS'!D51</f>
        <v>1938000</v>
      </c>
    </row>
    <row r="73" spans="2:9" ht="15.75" customHeight="1">
      <c r="B73" s="257" t="s">
        <v>343</v>
      </c>
      <c r="C73" s="257"/>
      <c r="D73" s="287"/>
      <c r="E73" s="334"/>
      <c r="F73" s="287"/>
      <c r="G73" s="335"/>
      <c r="H73" s="287">
        <v>179340078</v>
      </c>
      <c r="I73" s="263">
        <f>'[1]CDPS'!D52</f>
        <v>113896067</v>
      </c>
    </row>
    <row r="74" spans="2:9" ht="15.75" customHeight="1">
      <c r="B74" s="257" t="s">
        <v>344</v>
      </c>
      <c r="C74" s="257"/>
      <c r="D74" s="287"/>
      <c r="E74" s="334"/>
      <c r="F74" s="287"/>
      <c r="G74" s="335"/>
      <c r="H74" s="287">
        <v>31972171</v>
      </c>
      <c r="I74" s="263">
        <f>'[1]CDPS'!D53</f>
        <v>20303826</v>
      </c>
    </row>
    <row r="75" spans="2:9" ht="15.75" customHeight="1">
      <c r="B75" s="257" t="s">
        <v>345</v>
      </c>
      <c r="C75" s="257"/>
      <c r="D75" s="336"/>
      <c r="E75" s="334"/>
      <c r="F75" s="287"/>
      <c r="G75" s="287"/>
      <c r="H75" s="287">
        <v>13981673</v>
      </c>
      <c r="I75" s="278">
        <f>'[1]CDPS'!D54</f>
        <v>8582768</v>
      </c>
    </row>
    <row r="76" spans="2:9" ht="15.75" customHeight="1">
      <c r="B76" s="257" t="s">
        <v>408</v>
      </c>
      <c r="C76" s="257"/>
      <c r="D76" s="336"/>
      <c r="E76" s="334"/>
      <c r="F76" s="287"/>
      <c r="G76" s="287"/>
      <c r="H76" s="287">
        <v>2000000000</v>
      </c>
      <c r="I76" s="278">
        <v>0</v>
      </c>
    </row>
    <row r="77" spans="2:9" ht="15.75" customHeight="1">
      <c r="B77" s="257" t="s">
        <v>346</v>
      </c>
      <c r="C77" s="257"/>
      <c r="D77" s="336"/>
      <c r="E77" s="334"/>
      <c r="F77" s="287"/>
      <c r="G77" s="287"/>
      <c r="H77" s="287">
        <f>'[1]CDPS'!H55</f>
        <v>5613240128</v>
      </c>
      <c r="I77" s="278">
        <f>'[1]CDPS'!D55</f>
        <v>5613240128</v>
      </c>
    </row>
    <row r="78" spans="2:9" ht="15.75" customHeight="1" thickBot="1">
      <c r="B78" s="262" t="s">
        <v>313</v>
      </c>
      <c r="C78" s="274"/>
      <c r="D78" s="337"/>
      <c r="E78" s="337"/>
      <c r="F78" s="337"/>
      <c r="G78" s="275">
        <f>SUM(G72:G75)</f>
        <v>0</v>
      </c>
      <c r="H78" s="275">
        <f>SUM(H72:H77)</f>
        <v>7840472050</v>
      </c>
      <c r="I78" s="275">
        <f>SUM(I72:I77)</f>
        <v>5757960789</v>
      </c>
    </row>
    <row r="79" spans="1:9" ht="16.5" customHeight="1" thickTop="1">
      <c r="A79" s="261">
        <v>11</v>
      </c>
      <c r="B79" s="341" t="s">
        <v>347</v>
      </c>
      <c r="C79" s="269"/>
      <c r="D79" s="269"/>
      <c r="E79" s="269"/>
      <c r="F79" s="269"/>
      <c r="G79" s="269"/>
      <c r="H79" s="342"/>
      <c r="I79" s="342"/>
    </row>
    <row r="80" spans="1:9" ht="16.5" customHeight="1">
      <c r="A80" s="261" t="s">
        <v>348</v>
      </c>
      <c r="B80" s="311" t="s">
        <v>349</v>
      </c>
      <c r="C80" s="269"/>
      <c r="D80" s="269"/>
      <c r="E80" s="269"/>
      <c r="F80" s="269"/>
      <c r="G80" s="269"/>
      <c r="H80" s="342"/>
      <c r="I80" s="342"/>
    </row>
    <row r="81" spans="1:20" s="325" customFormat="1" ht="62.25" customHeight="1">
      <c r="A81" s="343"/>
      <c r="O81" s="344"/>
      <c r="P81" s="345" t="s">
        <v>174</v>
      </c>
      <c r="Q81" s="345" t="s">
        <v>350</v>
      </c>
      <c r="R81" s="345" t="s">
        <v>351</v>
      </c>
      <c r="S81" s="346" t="s">
        <v>352</v>
      </c>
      <c r="T81" s="346" t="s">
        <v>313</v>
      </c>
    </row>
    <row r="82" spans="1:20" s="325" customFormat="1" ht="14.25" customHeight="1">
      <c r="A82" s="343"/>
      <c r="O82" s="344"/>
      <c r="P82" s="340" t="s">
        <v>311</v>
      </c>
      <c r="Q82" s="340" t="s">
        <v>311</v>
      </c>
      <c r="R82" s="340" t="s">
        <v>311</v>
      </c>
      <c r="S82" s="340" t="s">
        <v>311</v>
      </c>
      <c r="T82" s="340" t="s">
        <v>311</v>
      </c>
    </row>
    <row r="83" spans="1:20" ht="16.5" customHeight="1">
      <c r="A83" s="310"/>
      <c r="C83" s="257"/>
      <c r="D83" s="257"/>
      <c r="E83" s="257"/>
      <c r="F83" s="257"/>
      <c r="G83" s="257"/>
      <c r="H83" s="257"/>
      <c r="I83" s="257"/>
      <c r="O83" s="347" t="s">
        <v>353</v>
      </c>
      <c r="P83" s="348">
        <f>'[2]CDPS'!D58</f>
        <v>20000000000</v>
      </c>
      <c r="Q83" s="348">
        <v>2451589036</v>
      </c>
      <c r="R83" s="349">
        <v>243413863</v>
      </c>
      <c r="S83" s="349">
        <v>565503233</v>
      </c>
      <c r="T83" s="349">
        <f>SUM(P83:S83)</f>
        <v>23260506132</v>
      </c>
    </row>
    <row r="84" spans="1:20" ht="16.5" customHeight="1">
      <c r="A84" s="310"/>
      <c r="C84" s="257"/>
      <c r="D84" s="257"/>
      <c r="E84" s="257"/>
      <c r="F84" s="257"/>
      <c r="G84" s="257"/>
      <c r="H84" s="257"/>
      <c r="I84" s="257"/>
      <c r="O84" s="350" t="s">
        <v>354</v>
      </c>
      <c r="P84" s="351"/>
      <c r="Q84" s="351"/>
      <c r="R84" s="351">
        <v>0</v>
      </c>
      <c r="S84" s="351"/>
      <c r="T84" s="349">
        <f aca="true" t="shared" si="0" ref="T84:T91">SUM(P84:S84)</f>
        <v>0</v>
      </c>
    </row>
    <row r="85" spans="1:20" ht="16.5" customHeight="1">
      <c r="A85" s="310"/>
      <c r="C85" s="257"/>
      <c r="D85" s="257"/>
      <c r="E85" s="257"/>
      <c r="F85" s="257"/>
      <c r="G85" s="257"/>
      <c r="H85" s="257"/>
      <c r="I85" s="257"/>
      <c r="O85" s="350" t="s">
        <v>355</v>
      </c>
      <c r="P85" s="351"/>
      <c r="Q85" s="351"/>
      <c r="R85" s="351"/>
      <c r="S85" s="351">
        <v>-5169865985</v>
      </c>
      <c r="T85" s="351">
        <f t="shared" si="0"/>
        <v>-5169865985</v>
      </c>
    </row>
    <row r="86" spans="1:20" ht="16.5" customHeight="1">
      <c r="A86" s="310"/>
      <c r="C86" s="257"/>
      <c r="D86" s="257"/>
      <c r="E86" s="257"/>
      <c r="F86" s="257"/>
      <c r="G86" s="257"/>
      <c r="H86" s="257"/>
      <c r="I86" s="257"/>
      <c r="O86" s="350" t="s">
        <v>356</v>
      </c>
      <c r="P86" s="351">
        <v>0</v>
      </c>
      <c r="Q86" s="351">
        <v>159162688</v>
      </c>
      <c r="R86" s="351">
        <v>8941724</v>
      </c>
      <c r="S86" s="351">
        <v>-178834480</v>
      </c>
      <c r="T86" s="349">
        <f t="shared" si="0"/>
        <v>-10730068</v>
      </c>
    </row>
    <row r="87" spans="1:20" s="353" customFormat="1" ht="16.5" customHeight="1">
      <c r="A87" s="352"/>
      <c r="O87" s="347" t="s">
        <v>326</v>
      </c>
      <c r="P87" s="349">
        <f>SUM(P83:P85)</f>
        <v>20000000000</v>
      </c>
      <c r="Q87" s="349">
        <f>SUM(Q83:Q86)</f>
        <v>2610751724</v>
      </c>
      <c r="R87" s="349">
        <f>SUM(R83:R86)</f>
        <v>252355587</v>
      </c>
      <c r="S87" s="349">
        <f>SUM(S83:S86)</f>
        <v>-4783197232</v>
      </c>
      <c r="T87" s="349">
        <f>SUM(T83:T86)</f>
        <v>18079910079</v>
      </c>
    </row>
    <row r="88" spans="1:20" ht="16.5" customHeight="1" hidden="1">
      <c r="A88" s="310"/>
      <c r="C88" s="257"/>
      <c r="D88" s="257"/>
      <c r="E88" s="257"/>
      <c r="F88" s="257"/>
      <c r="G88" s="257"/>
      <c r="H88" s="257"/>
      <c r="I88" s="257"/>
      <c r="O88" s="350" t="s">
        <v>357</v>
      </c>
      <c r="P88" s="351"/>
      <c r="Q88" s="351"/>
      <c r="R88" s="351" t="s">
        <v>358</v>
      </c>
      <c r="S88" s="351"/>
      <c r="T88" s="349">
        <f t="shared" si="0"/>
        <v>0</v>
      </c>
    </row>
    <row r="89" spans="1:20" ht="16.5" customHeight="1">
      <c r="A89" s="310"/>
      <c r="C89" s="257"/>
      <c r="D89" s="257"/>
      <c r="E89" s="257"/>
      <c r="F89" s="257"/>
      <c r="G89" s="257"/>
      <c r="H89" s="257"/>
      <c r="I89" s="257"/>
      <c r="O89" s="350" t="s">
        <v>359</v>
      </c>
      <c r="P89" s="351" t="s">
        <v>360</v>
      </c>
      <c r="Q89" s="351"/>
      <c r="R89" s="351" t="s">
        <v>358</v>
      </c>
      <c r="S89" s="306">
        <f>KQKD!F25</f>
        <v>151737588</v>
      </c>
      <c r="T89" s="351">
        <f t="shared" si="0"/>
        <v>151737588</v>
      </c>
    </row>
    <row r="90" spans="1:20" ht="16.5" customHeight="1" hidden="1">
      <c r="A90" s="310"/>
      <c r="C90" s="257"/>
      <c r="D90" s="257"/>
      <c r="E90" s="257"/>
      <c r="F90" s="257"/>
      <c r="G90" s="257"/>
      <c r="H90" s="257"/>
      <c r="I90" s="257"/>
      <c r="O90" s="350" t="s">
        <v>361</v>
      </c>
      <c r="P90" s="351"/>
      <c r="Q90" s="351"/>
      <c r="R90" s="351" t="s">
        <v>358</v>
      </c>
      <c r="S90" s="351"/>
      <c r="T90" s="351">
        <f t="shared" si="0"/>
        <v>0</v>
      </c>
    </row>
    <row r="91" spans="1:20" ht="16.5" customHeight="1">
      <c r="A91" s="310"/>
      <c r="C91" s="257"/>
      <c r="D91" s="257"/>
      <c r="E91" s="257"/>
      <c r="F91" s="257"/>
      <c r="G91" s="257"/>
      <c r="H91" s="257"/>
      <c r="I91" s="257"/>
      <c r="O91" s="350" t="s">
        <v>362</v>
      </c>
      <c r="P91" s="351"/>
      <c r="Q91" s="351">
        <f>'[1]CDPS'!F62</f>
        <v>0</v>
      </c>
      <c r="R91" s="351">
        <f>'[1]CDPS'!F63</f>
        <v>0</v>
      </c>
      <c r="S91" s="351">
        <v>0</v>
      </c>
      <c r="T91" s="351">
        <f t="shared" si="0"/>
        <v>0</v>
      </c>
    </row>
    <row r="92" spans="1:20" ht="16.5" customHeight="1" thickBot="1">
      <c r="A92" s="310"/>
      <c r="C92" s="257"/>
      <c r="D92" s="257"/>
      <c r="E92" s="257"/>
      <c r="F92" s="257"/>
      <c r="G92" s="257"/>
      <c r="H92" s="257"/>
      <c r="I92" s="257"/>
      <c r="O92" s="347" t="s">
        <v>406</v>
      </c>
      <c r="P92" s="354">
        <f>SUM(P87:P91)</f>
        <v>20000000000</v>
      </c>
      <c r="Q92" s="354">
        <f>SUM(Q87:Q91)</f>
        <v>2610751724</v>
      </c>
      <c r="R92" s="354">
        <f>SUM(R87:R91)</f>
        <v>252355587</v>
      </c>
      <c r="S92" s="354">
        <f>SUM(S87:S91)</f>
        <v>-4631459644</v>
      </c>
      <c r="T92" s="354">
        <f>SUM(P92:S92)</f>
        <v>18231647667</v>
      </c>
    </row>
    <row r="93" spans="1:12" ht="16.5" customHeight="1" thickTop="1">
      <c r="A93" s="310"/>
      <c r="B93" s="355"/>
      <c r="C93" s="356"/>
      <c r="D93" s="357"/>
      <c r="E93" s="357"/>
      <c r="F93" s="357"/>
      <c r="G93" s="357"/>
      <c r="H93" s="358"/>
      <c r="I93" s="358"/>
      <c r="K93" s="353"/>
      <c r="L93" s="353"/>
    </row>
    <row r="94" spans="1:9" ht="16.5" customHeight="1">
      <c r="A94" s="268" t="s">
        <v>363</v>
      </c>
      <c r="B94" s="311" t="s">
        <v>364</v>
      </c>
      <c r="C94" s="269"/>
      <c r="D94" s="269"/>
      <c r="E94" s="269"/>
      <c r="F94" s="342"/>
      <c r="G94" s="342"/>
      <c r="H94" s="266"/>
      <c r="I94" s="266"/>
    </row>
    <row r="95" spans="1:9" ht="16.5" customHeight="1">
      <c r="A95" s="268"/>
      <c r="B95" s="311"/>
      <c r="C95" s="269"/>
      <c r="D95" s="269"/>
      <c r="E95" s="269"/>
      <c r="F95" s="342"/>
      <c r="G95" s="342"/>
      <c r="H95" s="320" t="str">
        <f>H8</f>
        <v>30/06/2013</v>
      </c>
      <c r="I95" s="320" t="str">
        <f>I8</f>
        <v>01/01/2013</v>
      </c>
    </row>
    <row r="96" spans="1:9" ht="16.5" customHeight="1">
      <c r="A96" s="268"/>
      <c r="B96" s="311"/>
      <c r="C96" s="269"/>
      <c r="D96" s="269"/>
      <c r="E96" s="269"/>
      <c r="F96" s="342"/>
      <c r="G96" s="342"/>
      <c r="H96" s="331" t="s">
        <v>311</v>
      </c>
      <c r="I96" s="331" t="s">
        <v>311</v>
      </c>
    </row>
    <row r="97" spans="2:9" ht="15" customHeight="1">
      <c r="B97" s="359" t="s">
        <v>365</v>
      </c>
      <c r="C97" s="269"/>
      <c r="D97" s="269"/>
      <c r="E97" s="269"/>
      <c r="F97" s="342"/>
      <c r="G97" s="342"/>
      <c r="H97" s="342">
        <v>2000000</v>
      </c>
      <c r="I97" s="342">
        <v>2000000</v>
      </c>
    </row>
    <row r="98" spans="2:9" ht="15" customHeight="1">
      <c r="B98" s="359" t="s">
        <v>366</v>
      </c>
      <c r="C98" s="269"/>
      <c r="D98" s="269"/>
      <c r="E98" s="269"/>
      <c r="F98" s="342"/>
      <c r="G98" s="342"/>
      <c r="H98" s="278">
        <v>2000000</v>
      </c>
      <c r="I98" s="278">
        <v>2000000</v>
      </c>
    </row>
    <row r="99" spans="1:9" ht="15" customHeight="1">
      <c r="A99" s="268"/>
      <c r="B99" s="360" t="s">
        <v>367</v>
      </c>
      <c r="C99" s="269"/>
      <c r="D99" s="269"/>
      <c r="E99" s="269"/>
      <c r="F99" s="342"/>
      <c r="G99" s="342"/>
      <c r="H99" s="278">
        <v>2000000</v>
      </c>
      <c r="I99" s="278">
        <v>2000000</v>
      </c>
    </row>
    <row r="100" spans="1:9" ht="15" customHeight="1">
      <c r="A100" s="268"/>
      <c r="B100" s="360" t="s">
        <v>368</v>
      </c>
      <c r="C100" s="269"/>
      <c r="D100" s="269"/>
      <c r="E100" s="269"/>
      <c r="F100" s="342"/>
      <c r="G100" s="342"/>
      <c r="H100" s="278">
        <v>2000000</v>
      </c>
      <c r="I100" s="278">
        <v>2000000</v>
      </c>
    </row>
    <row r="101" spans="2:9" ht="15" customHeight="1">
      <c r="B101" s="361" t="s">
        <v>369</v>
      </c>
      <c r="C101" s="269"/>
      <c r="D101" s="269"/>
      <c r="E101" s="269"/>
      <c r="F101" s="342"/>
      <c r="G101" s="342"/>
      <c r="H101" s="278">
        <v>2000000</v>
      </c>
      <c r="I101" s="278">
        <v>2000000</v>
      </c>
    </row>
    <row r="102" spans="2:9" ht="15.75" customHeight="1">
      <c r="B102" s="362" t="s">
        <v>370</v>
      </c>
      <c r="C102" s="363"/>
      <c r="D102" s="363"/>
      <c r="E102" s="363"/>
      <c r="F102" s="342"/>
      <c r="G102" s="364"/>
      <c r="H102" s="278"/>
      <c r="I102" s="278"/>
    </row>
    <row r="103" spans="1:9" ht="22.5" customHeight="1">
      <c r="A103" s="261" t="s">
        <v>371</v>
      </c>
      <c r="B103" s="365" t="s">
        <v>372</v>
      </c>
      <c r="C103" s="363"/>
      <c r="D103" s="363"/>
      <c r="E103" s="363"/>
      <c r="F103" s="364"/>
      <c r="G103" s="364"/>
      <c r="H103" s="364"/>
      <c r="I103" s="364"/>
    </row>
    <row r="104" spans="2:9" ht="16.5" customHeight="1">
      <c r="B104" s="366"/>
      <c r="C104" s="363"/>
      <c r="D104" s="363"/>
      <c r="E104" s="363"/>
      <c r="F104" s="364"/>
      <c r="G104" s="364"/>
      <c r="H104" s="364"/>
      <c r="I104" s="364"/>
    </row>
    <row r="105" spans="1:9" ht="16.5" customHeight="1">
      <c r="A105" s="261">
        <v>1</v>
      </c>
      <c r="B105" s="367" t="s">
        <v>217</v>
      </c>
      <c r="C105" s="363"/>
      <c r="D105" s="363"/>
      <c r="E105" s="363"/>
      <c r="F105" s="364"/>
      <c r="G105" s="364"/>
      <c r="H105" s="368"/>
      <c r="I105" s="368"/>
    </row>
    <row r="106" spans="2:9" ht="35.25" customHeight="1">
      <c r="B106" s="366"/>
      <c r="C106" s="363"/>
      <c r="D106" s="363"/>
      <c r="E106" s="363"/>
      <c r="F106" s="364"/>
      <c r="G106" s="369"/>
      <c r="H106" s="370" t="s">
        <v>409</v>
      </c>
      <c r="I106" s="370" t="s">
        <v>410</v>
      </c>
    </row>
    <row r="107" spans="2:9" ht="15.75" customHeight="1">
      <c r="B107" s="371"/>
      <c r="C107" s="363"/>
      <c r="D107" s="363"/>
      <c r="E107" s="363"/>
      <c r="F107" s="364"/>
      <c r="G107" s="364"/>
      <c r="H107" s="372" t="s">
        <v>311</v>
      </c>
      <c r="I107" s="372" t="s">
        <v>311</v>
      </c>
    </row>
    <row r="108" spans="2:9" ht="16.5" customHeight="1">
      <c r="B108" s="367" t="s">
        <v>217</v>
      </c>
      <c r="C108" s="363"/>
      <c r="D108" s="363"/>
      <c r="E108" s="363"/>
      <c r="F108" s="364"/>
      <c r="G108" s="364"/>
      <c r="H108" s="373">
        <v>1034974545</v>
      </c>
      <c r="I108" s="373">
        <v>215248986</v>
      </c>
    </row>
    <row r="109" spans="1:9" ht="16.5" customHeight="1">
      <c r="A109" s="374"/>
      <c r="B109" s="375" t="s">
        <v>373</v>
      </c>
      <c r="C109" s="367"/>
      <c r="D109" s="367"/>
      <c r="E109" s="367"/>
      <c r="F109" s="367"/>
      <c r="G109" s="367"/>
      <c r="H109" s="376"/>
      <c r="I109" s="376"/>
    </row>
    <row r="110" spans="1:11" ht="17.25" customHeight="1">
      <c r="A110" s="374"/>
      <c r="B110" s="367" t="s">
        <v>374</v>
      </c>
      <c r="C110" s="377"/>
      <c r="D110" s="377"/>
      <c r="E110" s="377"/>
      <c r="F110" s="377"/>
      <c r="G110" s="377"/>
      <c r="H110" s="378">
        <f>SUM(H111:H112)</f>
        <v>839254545</v>
      </c>
      <c r="I110" s="378">
        <f>SUM(I111:I112)</f>
        <v>4388986</v>
      </c>
      <c r="J110" s="379"/>
      <c r="K110" s="379"/>
    </row>
    <row r="111" spans="1:9" ht="17.25" customHeight="1">
      <c r="A111" s="314"/>
      <c r="B111" s="315" t="s">
        <v>375</v>
      </c>
      <c r="C111" s="315"/>
      <c r="D111" s="315"/>
      <c r="E111" s="315"/>
      <c r="F111" s="315"/>
      <c r="H111" s="380">
        <v>89090909</v>
      </c>
      <c r="I111" s="278">
        <v>4388986</v>
      </c>
    </row>
    <row r="112" spans="1:11" ht="17.25" customHeight="1">
      <c r="A112" s="314"/>
      <c r="B112" s="359" t="s">
        <v>376</v>
      </c>
      <c r="C112" s="315"/>
      <c r="D112" s="315"/>
      <c r="E112" s="315"/>
      <c r="F112" s="315"/>
      <c r="H112" s="381">
        <v>750163636</v>
      </c>
      <c r="I112" s="278"/>
      <c r="K112" s="382"/>
    </row>
    <row r="113" spans="1:11" ht="17.25" customHeight="1">
      <c r="A113" s="314"/>
      <c r="B113" s="367" t="s">
        <v>377</v>
      </c>
      <c r="C113" s="315"/>
      <c r="D113" s="315"/>
      <c r="E113" s="315"/>
      <c r="F113" s="315"/>
      <c r="H113" s="383">
        <v>195720000</v>
      </c>
      <c r="I113" s="384">
        <v>210860000</v>
      </c>
      <c r="J113" s="379"/>
      <c r="K113" s="379"/>
    </row>
    <row r="114" spans="1:11" ht="17.25" customHeight="1">
      <c r="A114" s="314"/>
      <c r="B114" s="359" t="s">
        <v>378</v>
      </c>
      <c r="C114" s="315"/>
      <c r="D114" s="315"/>
      <c r="E114" s="315"/>
      <c r="F114" s="315"/>
      <c r="H114" s="380">
        <v>195720000</v>
      </c>
      <c r="I114" s="278">
        <v>210860000</v>
      </c>
      <c r="K114" s="379"/>
    </row>
    <row r="115" spans="1:10" s="285" customFormat="1" ht="17.25" customHeight="1" thickBot="1">
      <c r="A115" s="385"/>
      <c r="B115" s="367" t="s">
        <v>379</v>
      </c>
      <c r="C115" s="386"/>
      <c r="D115" s="386"/>
      <c r="E115" s="386"/>
      <c r="F115" s="386"/>
      <c r="G115" s="274"/>
      <c r="H115" s="275">
        <f>H113+H110</f>
        <v>1034974545</v>
      </c>
      <c r="I115" s="275">
        <f>I113+I110</f>
        <v>215248986</v>
      </c>
      <c r="J115" s="387"/>
    </row>
    <row r="116" spans="1:11" ht="20.25" customHeight="1" thickTop="1">
      <c r="A116" s="385">
        <v>2</v>
      </c>
      <c r="B116" s="262" t="s">
        <v>380</v>
      </c>
      <c r="C116" s="315"/>
      <c r="D116" s="315"/>
      <c r="E116" s="315"/>
      <c r="F116" s="315"/>
      <c r="H116" s="384"/>
      <c r="I116" s="384"/>
      <c r="K116" s="263"/>
    </row>
    <row r="117" spans="1:9" ht="29.25" customHeight="1">
      <c r="A117" s="314"/>
      <c r="B117" s="363"/>
      <c r="C117" s="388"/>
      <c r="D117" s="388"/>
      <c r="E117" s="388"/>
      <c r="F117" s="388"/>
      <c r="G117" s="323"/>
      <c r="H117" s="370" t="str">
        <f>+H106</f>
        <v>Từ 01/01/2013 đến 30/06/2013</v>
      </c>
      <c r="I117" s="370" t="str">
        <f>+I106</f>
        <v>Từ 01/01/2012 đến 30/06/2012</v>
      </c>
    </row>
    <row r="118" spans="1:10" ht="16.5" customHeight="1">
      <c r="A118" s="314"/>
      <c r="B118" s="363"/>
      <c r="C118" s="388"/>
      <c r="D118" s="388"/>
      <c r="E118" s="388"/>
      <c r="F118" s="388"/>
      <c r="G118" s="323"/>
      <c r="H118" s="372" t="s">
        <v>311</v>
      </c>
      <c r="I118" s="372" t="s">
        <v>311</v>
      </c>
      <c r="J118" s="379"/>
    </row>
    <row r="119" spans="2:9" ht="16.5" customHeight="1">
      <c r="B119" s="285" t="s">
        <v>381</v>
      </c>
      <c r="C119" s="315"/>
      <c r="D119" s="315"/>
      <c r="E119" s="315"/>
      <c r="F119" s="315"/>
      <c r="H119" s="304">
        <f>SUM(H120:H120)</f>
        <v>296150000</v>
      </c>
      <c r="I119" s="304">
        <f>SUM(I120:I120)</f>
        <v>0</v>
      </c>
    </row>
    <row r="120" spans="1:9" ht="19.5" customHeight="1">
      <c r="A120" s="314"/>
      <c r="B120" s="315" t="s">
        <v>375</v>
      </c>
      <c r="C120" s="315"/>
      <c r="D120" s="315"/>
      <c r="E120" s="315"/>
      <c r="F120" s="315"/>
      <c r="H120" s="381">
        <v>296150000</v>
      </c>
      <c r="I120" s="296"/>
    </row>
    <row r="121" spans="1:10" s="285" customFormat="1" ht="19.5" customHeight="1">
      <c r="A121" s="385"/>
      <c r="B121" s="367" t="s">
        <v>382</v>
      </c>
      <c r="C121" s="386"/>
      <c r="D121" s="386"/>
      <c r="E121" s="386"/>
      <c r="F121" s="386"/>
      <c r="G121" s="274"/>
      <c r="H121" s="383">
        <f>SUM(H122:H122)</f>
        <v>31775000</v>
      </c>
      <c r="I121" s="383">
        <f>SUM(I122:I122)</f>
        <v>185120000</v>
      </c>
      <c r="J121" s="387"/>
    </row>
    <row r="122" spans="1:10" ht="19.5" customHeight="1">
      <c r="A122" s="314"/>
      <c r="B122" s="359" t="s">
        <v>378</v>
      </c>
      <c r="C122" s="315"/>
      <c r="D122" s="315"/>
      <c r="E122" s="315"/>
      <c r="F122" s="315"/>
      <c r="H122" s="380">
        <v>31775000</v>
      </c>
      <c r="I122" s="296">
        <v>185120000</v>
      </c>
      <c r="J122" s="379"/>
    </row>
    <row r="123" spans="1:9" s="285" customFormat="1" ht="19.5" customHeight="1" thickBot="1">
      <c r="A123" s="385"/>
      <c r="B123" s="367" t="s">
        <v>313</v>
      </c>
      <c r="C123" s="386"/>
      <c r="D123" s="386"/>
      <c r="E123" s="386"/>
      <c r="F123" s="386"/>
      <c r="G123" s="274"/>
      <c r="H123" s="275">
        <f>+H119+H121</f>
        <v>327925000</v>
      </c>
      <c r="I123" s="275">
        <f>+I121+I119</f>
        <v>185120000</v>
      </c>
    </row>
    <row r="124" spans="1:10" ht="16.5" customHeight="1" thickTop="1">
      <c r="A124" s="314"/>
      <c r="B124" s="366"/>
      <c r="C124" s="315"/>
      <c r="D124" s="315"/>
      <c r="E124" s="315"/>
      <c r="F124" s="315"/>
      <c r="H124" s="271"/>
      <c r="I124" s="278"/>
      <c r="J124" s="379"/>
    </row>
    <row r="125" spans="1:9" s="285" customFormat="1" ht="16.5" customHeight="1">
      <c r="A125" s="261" t="s">
        <v>383</v>
      </c>
      <c r="B125" s="262" t="s">
        <v>176</v>
      </c>
      <c r="C125" s="386"/>
      <c r="D125" s="386"/>
      <c r="E125" s="386"/>
      <c r="F125" s="386"/>
      <c r="G125" s="274"/>
      <c r="H125" s="384"/>
      <c r="I125" s="384"/>
    </row>
    <row r="126" spans="1:9" ht="38.25" customHeight="1">
      <c r="A126" s="314"/>
      <c r="B126" s="363"/>
      <c r="C126" s="388"/>
      <c r="D126" s="388"/>
      <c r="E126" s="388"/>
      <c r="F126" s="388"/>
      <c r="G126" s="323"/>
      <c r="H126" s="370" t="str">
        <f>+H117</f>
        <v>Từ 01/01/2013 đến 30/06/2013</v>
      </c>
      <c r="I126" s="370" t="str">
        <f>+I117</f>
        <v>Từ 01/01/2012 đến 30/06/2012</v>
      </c>
    </row>
    <row r="127" spans="1:9" ht="16.5" customHeight="1">
      <c r="A127" s="314"/>
      <c r="B127" s="363"/>
      <c r="C127" s="388"/>
      <c r="D127" s="388"/>
      <c r="E127" s="388"/>
      <c r="F127" s="388"/>
      <c r="G127" s="323"/>
      <c r="H127" s="372" t="s">
        <v>311</v>
      </c>
      <c r="I127" s="372" t="s">
        <v>311</v>
      </c>
    </row>
    <row r="128" spans="1:10" ht="16.5" customHeight="1">
      <c r="A128" s="310"/>
      <c r="B128" s="273" t="s">
        <v>384</v>
      </c>
      <c r="H128" s="277">
        <v>2263295</v>
      </c>
      <c r="I128" s="277">
        <v>225072800</v>
      </c>
      <c r="J128" s="389"/>
    </row>
    <row r="129" spans="1:9" s="285" customFormat="1" ht="26.25" customHeight="1" thickBot="1">
      <c r="A129" s="261"/>
      <c r="B129" s="262" t="s">
        <v>313</v>
      </c>
      <c r="C129" s="274"/>
      <c r="D129" s="266"/>
      <c r="E129" s="274"/>
      <c r="F129" s="266"/>
      <c r="G129" s="274"/>
      <c r="H129" s="390">
        <f>SUM(H128:H128)</f>
        <v>2263295</v>
      </c>
      <c r="I129" s="391">
        <f>SUM(I128:I128)</f>
        <v>225072800</v>
      </c>
    </row>
    <row r="130" spans="1:9" s="285" customFormat="1" ht="16.5" customHeight="1" thickTop="1">
      <c r="A130" s="261">
        <v>4</v>
      </c>
      <c r="B130" s="262" t="s">
        <v>274</v>
      </c>
      <c r="C130" s="386"/>
      <c r="D130" s="386"/>
      <c r="E130" s="386"/>
      <c r="F130" s="386"/>
      <c r="G130" s="274"/>
      <c r="H130" s="384"/>
      <c r="I130" s="384"/>
    </row>
    <row r="131" spans="1:9" ht="36.75" customHeight="1">
      <c r="A131" s="314"/>
      <c r="B131" s="363"/>
      <c r="C131" s="388"/>
      <c r="D131" s="388"/>
      <c r="E131" s="388"/>
      <c r="F131" s="388"/>
      <c r="G131" s="323"/>
      <c r="H131" s="370" t="str">
        <f>H126</f>
        <v>Từ 01/01/2013 đến 30/06/2013</v>
      </c>
      <c r="I131" s="370" t="str">
        <f>I126</f>
        <v>Từ 01/01/2012 đến 30/06/2012</v>
      </c>
    </row>
    <row r="132" spans="1:9" ht="16.5" customHeight="1">
      <c r="A132" s="314"/>
      <c r="B132" s="363"/>
      <c r="C132" s="388"/>
      <c r="D132" s="388"/>
      <c r="E132" s="388"/>
      <c r="F132" s="388"/>
      <c r="G132" s="323"/>
      <c r="H132" s="372" t="s">
        <v>311</v>
      </c>
      <c r="I132" s="372" t="s">
        <v>311</v>
      </c>
    </row>
    <row r="133" spans="1:10" ht="16.5" customHeight="1">
      <c r="A133" s="310"/>
      <c r="B133" s="273" t="s">
        <v>385</v>
      </c>
      <c r="H133" s="277">
        <f>'[1]KQKD'!F19</f>
        <v>0</v>
      </c>
      <c r="J133" s="389"/>
    </row>
    <row r="134" spans="1:9" s="285" customFormat="1" ht="26.25" customHeight="1" thickBot="1">
      <c r="A134" s="261"/>
      <c r="B134" s="262" t="s">
        <v>313</v>
      </c>
      <c r="C134" s="274"/>
      <c r="D134" s="266"/>
      <c r="E134" s="274"/>
      <c r="F134" s="266"/>
      <c r="G134" s="274"/>
      <c r="H134" s="390">
        <f>SUM(H133:H133)</f>
        <v>0</v>
      </c>
      <c r="I134" s="391">
        <f>SUM(I133:I133)</f>
        <v>0</v>
      </c>
    </row>
    <row r="135" spans="1:9" s="285" customFormat="1" ht="45" customHeight="1" thickTop="1">
      <c r="A135" s="261">
        <v>5</v>
      </c>
      <c r="B135" s="285" t="s">
        <v>177</v>
      </c>
      <c r="C135" s="274"/>
      <c r="D135" s="266"/>
      <c r="E135" s="274"/>
      <c r="F135" s="266"/>
      <c r="G135" s="274"/>
      <c r="H135" s="392"/>
      <c r="I135" s="392"/>
    </row>
    <row r="136" spans="1:9" s="285" customFormat="1" ht="22.5" customHeight="1">
      <c r="A136" s="261"/>
      <c r="C136" s="274"/>
      <c r="D136" s="266"/>
      <c r="E136" s="274"/>
      <c r="F136" s="266"/>
      <c r="G136" s="274"/>
      <c r="H136" s="393" t="str">
        <f>H131</f>
        <v>Từ 01/01/2013 đến 30/06/2013</v>
      </c>
      <c r="I136" s="393" t="str">
        <f>I131</f>
        <v>Từ 01/01/2012 đến 30/06/2012</v>
      </c>
    </row>
    <row r="137" spans="1:9" s="285" customFormat="1" ht="17.25" customHeight="1">
      <c r="A137" s="261"/>
      <c r="C137" s="274"/>
      <c r="D137" s="266"/>
      <c r="E137" s="274"/>
      <c r="F137" s="266"/>
      <c r="G137" s="274"/>
      <c r="H137" s="394" t="str">
        <f>H132</f>
        <v> VND </v>
      </c>
      <c r="I137" s="394" t="str">
        <f>I132</f>
        <v> VND </v>
      </c>
    </row>
    <row r="138" spans="1:9" ht="15" customHeight="1">
      <c r="A138" s="310"/>
      <c r="B138" s="315" t="s">
        <v>386</v>
      </c>
      <c r="H138" s="395">
        <v>215000</v>
      </c>
      <c r="I138" s="395">
        <v>396000</v>
      </c>
    </row>
    <row r="139" spans="1:9" s="285" customFormat="1" ht="16.5" customHeight="1" thickBot="1">
      <c r="A139" s="261"/>
      <c r="B139" s="285" t="s">
        <v>313</v>
      </c>
      <c r="C139" s="274"/>
      <c r="D139" s="266"/>
      <c r="E139" s="274"/>
      <c r="F139" s="266"/>
      <c r="G139" s="274"/>
      <c r="H139" s="276">
        <f>SUM(H138)</f>
        <v>215000</v>
      </c>
      <c r="I139" s="276">
        <f>SUM(I138)</f>
        <v>396000</v>
      </c>
    </row>
    <row r="140" spans="1:9" ht="24" customHeight="1" hidden="1">
      <c r="A140" s="261">
        <v>6</v>
      </c>
      <c r="B140" s="262" t="s">
        <v>387</v>
      </c>
      <c r="H140" s="266"/>
      <c r="I140" s="319"/>
    </row>
    <row r="141" spans="4:9" ht="30.75" customHeight="1" hidden="1">
      <c r="D141" s="266"/>
      <c r="F141" s="266"/>
      <c r="H141" s="396" t="str">
        <f>H136</f>
        <v>Từ 01/01/2013 đến 30/06/2013</v>
      </c>
      <c r="I141" s="396" t="str">
        <f>I136</f>
        <v>Từ 01/01/2012 đến 30/06/2012</v>
      </c>
    </row>
    <row r="142" spans="1:9" ht="21" customHeight="1" hidden="1">
      <c r="A142" s="310"/>
      <c r="B142" s="269"/>
      <c r="C142" s="269"/>
      <c r="D142" s="269"/>
      <c r="E142" s="269"/>
      <c r="F142" s="342"/>
      <c r="G142" s="342"/>
      <c r="H142" s="397" t="s">
        <v>311</v>
      </c>
      <c r="I142" s="397" t="s">
        <v>311</v>
      </c>
    </row>
    <row r="143" spans="1:9" s="285" customFormat="1" ht="22.5" customHeight="1" hidden="1">
      <c r="A143" s="261"/>
      <c r="B143" s="285" t="s">
        <v>388</v>
      </c>
      <c r="C143" s="274"/>
      <c r="D143" s="266"/>
      <c r="E143" s="274"/>
      <c r="F143" s="266"/>
      <c r="G143" s="274"/>
      <c r="H143" s="398">
        <f>'[1]KQKD'!F22</f>
        <v>-195168358</v>
      </c>
      <c r="I143" s="399">
        <f>'[1]KQKD'!G22</f>
        <v>-463416747</v>
      </c>
    </row>
    <row r="144" spans="1:9" s="285" customFormat="1" ht="22.5" customHeight="1" hidden="1">
      <c r="A144" s="261"/>
      <c r="B144" s="285" t="s">
        <v>389</v>
      </c>
      <c r="C144" s="274"/>
      <c r="D144" s="266"/>
      <c r="E144" s="274"/>
      <c r="F144" s="266"/>
      <c r="G144" s="274"/>
      <c r="H144" s="304"/>
      <c r="I144" s="266"/>
    </row>
    <row r="145" spans="1:9" s="311" customFormat="1" ht="22.5" customHeight="1" hidden="1">
      <c r="A145" s="268"/>
      <c r="B145" s="400" t="s">
        <v>390</v>
      </c>
      <c r="C145" s="263"/>
      <c r="D145" s="277"/>
      <c r="E145" s="263"/>
      <c r="F145" s="277"/>
      <c r="G145" s="263"/>
      <c r="H145" s="277">
        <f>'[1]TMBCTC.P2'!H146</f>
        <v>0</v>
      </c>
      <c r="I145" s="277"/>
    </row>
    <row r="146" spans="1:9" s="311" customFormat="1" ht="22.5" customHeight="1" hidden="1">
      <c r="A146" s="268"/>
      <c r="B146" s="485" t="s">
        <v>391</v>
      </c>
      <c r="C146" s="485"/>
      <c r="D146" s="485"/>
      <c r="E146" s="485"/>
      <c r="F146" s="485"/>
      <c r="G146" s="263"/>
      <c r="H146" s="277"/>
      <c r="I146" s="277"/>
    </row>
    <row r="147" spans="1:9" s="311" customFormat="1" ht="22.5" customHeight="1" hidden="1">
      <c r="A147" s="268"/>
      <c r="B147" s="402" t="s">
        <v>392</v>
      </c>
      <c r="C147" s="274"/>
      <c r="D147" s="266"/>
      <c r="E147" s="274"/>
      <c r="F147" s="266"/>
      <c r="G147" s="274"/>
      <c r="H147" s="266"/>
      <c r="I147" s="266"/>
    </row>
    <row r="148" spans="1:9" s="311" customFormat="1" ht="22.5" customHeight="1" hidden="1">
      <c r="A148" s="268"/>
      <c r="B148" s="400" t="s">
        <v>390</v>
      </c>
      <c r="C148" s="263"/>
      <c r="D148" s="277"/>
      <c r="E148" s="263"/>
      <c r="F148" s="277"/>
      <c r="G148" s="263"/>
      <c r="H148" s="403"/>
      <c r="I148" s="403"/>
    </row>
    <row r="149" spans="1:9" s="311" customFormat="1" ht="22.5" customHeight="1" hidden="1">
      <c r="A149" s="268"/>
      <c r="B149" s="485" t="s">
        <v>391</v>
      </c>
      <c r="C149" s="485"/>
      <c r="D149" s="485"/>
      <c r="E149" s="485"/>
      <c r="F149" s="485"/>
      <c r="G149" s="263"/>
      <c r="H149" s="404"/>
      <c r="I149" s="404"/>
    </row>
    <row r="150" spans="1:9" s="311" customFormat="1" ht="22.5" customHeight="1" hidden="1">
      <c r="A150" s="268"/>
      <c r="B150" s="485" t="s">
        <v>393</v>
      </c>
      <c r="C150" s="485"/>
      <c r="D150" s="485"/>
      <c r="E150" s="485"/>
      <c r="F150" s="485"/>
      <c r="G150" s="263"/>
      <c r="H150" s="266">
        <v>0</v>
      </c>
      <c r="I150" s="266"/>
    </row>
    <row r="151" spans="1:9" s="311" customFormat="1" ht="22.5" customHeight="1" hidden="1">
      <c r="A151" s="268"/>
      <c r="B151" s="405" t="s">
        <v>387</v>
      </c>
      <c r="C151" s="401"/>
      <c r="D151" s="401"/>
      <c r="E151" s="401"/>
      <c r="F151" s="401"/>
      <c r="G151" s="263"/>
      <c r="H151" s="276">
        <f>'[1]KQKD'!F23</f>
        <v>0</v>
      </c>
      <c r="I151" s="276">
        <f>'[1]KQKD'!G23</f>
        <v>0</v>
      </c>
    </row>
    <row r="152" spans="1:9" ht="24" customHeight="1" thickTop="1">
      <c r="A152" s="261">
        <v>6</v>
      </c>
      <c r="B152" s="262" t="s">
        <v>394</v>
      </c>
      <c r="H152" s="266"/>
      <c r="I152" s="319"/>
    </row>
    <row r="153" spans="4:9" ht="24.75" customHeight="1">
      <c r="D153" s="266"/>
      <c r="F153" s="266"/>
      <c r="H153" s="370" t="str">
        <f>H141</f>
        <v>Từ 01/01/2013 đến 30/06/2013</v>
      </c>
      <c r="I153" s="370" t="str">
        <f>I141</f>
        <v>Từ 01/01/2012 đến 30/06/2012</v>
      </c>
    </row>
    <row r="154" spans="1:9" ht="21" customHeight="1">
      <c r="A154" s="310"/>
      <c r="B154" s="269"/>
      <c r="C154" s="269"/>
      <c r="D154" s="269"/>
      <c r="E154" s="269"/>
      <c r="F154" s="342"/>
      <c r="G154" s="342"/>
      <c r="H154" s="372" t="s">
        <v>311</v>
      </c>
      <c r="I154" s="372" t="s">
        <v>311</v>
      </c>
    </row>
    <row r="155" spans="1:9" s="285" customFormat="1" ht="22.5" customHeight="1">
      <c r="A155" s="261"/>
      <c r="B155" s="285" t="s">
        <v>395</v>
      </c>
      <c r="C155" s="274"/>
      <c r="D155" s="266"/>
      <c r="E155" s="274"/>
      <c r="F155" s="266"/>
      <c r="G155" s="274"/>
      <c r="H155" s="398">
        <v>151737588</v>
      </c>
      <c r="I155" s="398">
        <v>-1125375749</v>
      </c>
    </row>
    <row r="156" spans="1:9" s="285" customFormat="1" ht="22.5" customHeight="1">
      <c r="A156" s="261"/>
      <c r="B156" s="285" t="s">
        <v>396</v>
      </c>
      <c r="C156" s="274"/>
      <c r="D156" s="266"/>
      <c r="E156" s="274"/>
      <c r="F156" s="266"/>
      <c r="G156" s="274"/>
      <c r="H156" s="304">
        <f>+H155</f>
        <v>151737588</v>
      </c>
      <c r="I156" s="304">
        <f>+I155</f>
        <v>-1125375749</v>
      </c>
    </row>
    <row r="157" spans="1:9" s="311" customFormat="1" ht="22.5" customHeight="1">
      <c r="A157" s="268"/>
      <c r="B157" s="400" t="s">
        <v>397</v>
      </c>
      <c r="C157" s="263"/>
      <c r="D157" s="277"/>
      <c r="E157" s="263"/>
      <c r="F157" s="277"/>
      <c r="G157" s="263"/>
      <c r="H157" s="287">
        <v>2000000</v>
      </c>
      <c r="I157" s="287">
        <v>2000000</v>
      </c>
    </row>
    <row r="158" spans="1:9" s="311" customFormat="1" ht="22.5" customHeight="1">
      <c r="A158" s="268"/>
      <c r="B158" s="483" t="s">
        <v>394</v>
      </c>
      <c r="C158" s="483"/>
      <c r="D158" s="483"/>
      <c r="E158" s="483"/>
      <c r="F158" s="483"/>
      <c r="G158" s="274"/>
      <c r="H158" s="304">
        <f>+H156/H157</f>
        <v>75.868794</v>
      </c>
      <c r="I158" s="304">
        <f>+I156/I157</f>
        <v>-562.6878745</v>
      </c>
    </row>
    <row r="159" spans="1:9" ht="15.75" customHeight="1">
      <c r="A159" s="268"/>
      <c r="B159" s="311"/>
      <c r="H159" s="406"/>
      <c r="I159" s="406"/>
    </row>
    <row r="160" spans="1:9" ht="15.75" customHeight="1">
      <c r="A160" s="261" t="s">
        <v>398</v>
      </c>
      <c r="B160" s="285" t="s">
        <v>399</v>
      </c>
      <c r="H160" s="406"/>
      <c r="I160" s="406"/>
    </row>
    <row r="161" spans="1:9" ht="15.75" customHeight="1">
      <c r="A161" s="268">
        <v>1</v>
      </c>
      <c r="B161" s="285" t="s">
        <v>400</v>
      </c>
      <c r="H161" s="406"/>
      <c r="I161" s="406"/>
    </row>
    <row r="162" spans="2:9" ht="15.75" customHeight="1">
      <c r="B162" s="407" t="s">
        <v>411</v>
      </c>
      <c r="H162" s="406"/>
      <c r="I162" s="406"/>
    </row>
    <row r="163" spans="2:9" ht="15.75" customHeight="1">
      <c r="B163" s="408"/>
      <c r="H163" s="409" t="str">
        <f>H8</f>
        <v>30/06/2013</v>
      </c>
      <c r="I163" s="409" t="str">
        <f>I8</f>
        <v>01/01/2013</v>
      </c>
    </row>
    <row r="164" spans="2:9" ht="15.75" customHeight="1">
      <c r="B164" s="408"/>
      <c r="H164" s="410" t="s">
        <v>311</v>
      </c>
      <c r="I164" s="410" t="s">
        <v>311</v>
      </c>
    </row>
    <row r="165" spans="2:9" ht="15.75" customHeight="1">
      <c r="B165" s="408" t="s">
        <v>401</v>
      </c>
      <c r="H165" s="373">
        <f>SUM(H167)</f>
        <v>670000000</v>
      </c>
      <c r="I165" s="373">
        <f>SUM(I167)</f>
        <v>670000000</v>
      </c>
    </row>
    <row r="166" spans="2:9" ht="6.75" customHeight="1">
      <c r="B166" s="408"/>
      <c r="H166" s="373"/>
      <c r="I166" s="373"/>
    </row>
    <row r="167" spans="1:9" ht="18" customHeight="1">
      <c r="A167" s="411"/>
      <c r="B167" s="412" t="s">
        <v>402</v>
      </c>
      <c r="C167" s="412"/>
      <c r="D167" s="412"/>
      <c r="E167" s="412"/>
      <c r="F167" s="412"/>
      <c r="G167" s="412"/>
      <c r="H167" s="296">
        <f>320000000+350000000</f>
        <v>670000000</v>
      </c>
      <c r="I167" s="296">
        <f>320000000+350000000</f>
        <v>670000000</v>
      </c>
    </row>
    <row r="168" spans="1:9" s="285" customFormat="1" ht="15.75" customHeight="1">
      <c r="A168" s="413"/>
      <c r="B168" s="414" t="s">
        <v>403</v>
      </c>
      <c r="C168" s="415"/>
      <c r="D168" s="415"/>
      <c r="E168" s="415"/>
      <c r="F168" s="415"/>
      <c r="G168" s="415"/>
      <c r="H168" s="383">
        <f>H170+H171</f>
        <v>7613240128</v>
      </c>
      <c r="I168" s="383">
        <f>SUM(I171)</f>
        <v>5613240128</v>
      </c>
    </row>
    <row r="169" spans="1:10" ht="7.5" customHeight="1">
      <c r="A169" s="411"/>
      <c r="B169" s="412"/>
      <c r="C169" s="412"/>
      <c r="D169" s="412"/>
      <c r="E169" s="412"/>
      <c r="F169" s="412"/>
      <c r="G169" s="412"/>
      <c r="H169" s="296"/>
      <c r="I169" s="296"/>
      <c r="J169" s="416"/>
    </row>
    <row r="170" spans="1:10" ht="18" customHeight="1">
      <c r="A170" s="411"/>
      <c r="B170" s="412" t="s">
        <v>412</v>
      </c>
      <c r="C170" s="412"/>
      <c r="D170" s="412"/>
      <c r="E170" s="412"/>
      <c r="F170" s="412"/>
      <c r="G170" s="412"/>
      <c r="H170" s="296">
        <v>2000000000</v>
      </c>
      <c r="I170" s="296"/>
      <c r="J170" s="416"/>
    </row>
    <row r="171" spans="1:10" ht="17.25" customHeight="1">
      <c r="A171" s="411"/>
      <c r="B171" s="412" t="s">
        <v>404</v>
      </c>
      <c r="C171" s="412"/>
      <c r="D171" s="412"/>
      <c r="E171" s="412"/>
      <c r="F171" s="412"/>
      <c r="G171" s="412"/>
      <c r="H171" s="296">
        <f>'[1]CDPS'!H55</f>
        <v>5613240128</v>
      </c>
      <c r="I171" s="296">
        <v>5613240128</v>
      </c>
      <c r="J171" s="416"/>
    </row>
    <row r="172" spans="1:9" s="285" customFormat="1" ht="15.75" customHeight="1">
      <c r="A172" s="413"/>
      <c r="B172" s="414" t="s">
        <v>335</v>
      </c>
      <c r="C172" s="415"/>
      <c r="D172" s="415"/>
      <c r="E172" s="415"/>
      <c r="F172" s="415"/>
      <c r="G172" s="415"/>
      <c r="H172" s="383">
        <f>SUM(H174)</f>
        <v>3300000000</v>
      </c>
      <c r="I172" s="383">
        <f>SUM(I174)</f>
        <v>3300000000</v>
      </c>
    </row>
    <row r="173" spans="1:9" s="285" customFormat="1" ht="5.25" customHeight="1">
      <c r="A173" s="413"/>
      <c r="B173" s="414"/>
      <c r="C173" s="415"/>
      <c r="D173" s="415"/>
      <c r="E173" s="415"/>
      <c r="F173" s="415"/>
      <c r="G173" s="415"/>
      <c r="H173" s="383"/>
      <c r="I173" s="383"/>
    </row>
    <row r="174" spans="1:10" ht="14.25" customHeight="1">
      <c r="A174" s="411"/>
      <c r="B174" s="412" t="s">
        <v>402</v>
      </c>
      <c r="C174" s="412"/>
      <c r="D174" s="412"/>
      <c r="E174" s="412"/>
      <c r="F174" s="412"/>
      <c r="G174" s="412"/>
      <c r="H174" s="296">
        <v>3300000000</v>
      </c>
      <c r="I174" s="296">
        <v>3300000000</v>
      </c>
      <c r="J174" s="416"/>
    </row>
    <row r="175" spans="1:10" s="418" customFormat="1" ht="15">
      <c r="A175" s="417"/>
      <c r="H175" s="419"/>
      <c r="I175" s="420"/>
      <c r="J175" s="421"/>
    </row>
    <row r="176" spans="1:10" s="418" customFormat="1" ht="15">
      <c r="A176" s="417"/>
      <c r="H176" s="420"/>
      <c r="I176" s="420"/>
      <c r="J176" s="420"/>
    </row>
    <row r="177" spans="1:10" s="418" customFormat="1" ht="66" customHeight="1">
      <c r="A177" s="417"/>
      <c r="H177" s="420"/>
      <c r="I177" s="420"/>
      <c r="J177" s="422"/>
    </row>
    <row r="178" spans="1:9" s="418" customFormat="1" ht="15">
      <c r="A178" s="417"/>
      <c r="H178" s="420"/>
      <c r="I178" s="420"/>
    </row>
    <row r="179" spans="1:9" s="418" customFormat="1" ht="15">
      <c r="A179" s="417"/>
      <c r="B179" s="423"/>
      <c r="H179" s="424"/>
      <c r="I179" s="424"/>
    </row>
    <row r="180" spans="1:9" s="418" customFormat="1" ht="15">
      <c r="A180" s="417"/>
      <c r="B180" s="425" t="s">
        <v>405</v>
      </c>
      <c r="H180" s="426" t="s">
        <v>413</v>
      </c>
      <c r="I180" s="426"/>
    </row>
    <row r="181" spans="1:9" s="418" customFormat="1" ht="15">
      <c r="A181" s="417"/>
      <c r="B181" s="427" t="s">
        <v>302</v>
      </c>
      <c r="C181" s="428"/>
      <c r="H181" s="429" t="s">
        <v>299</v>
      </c>
      <c r="I181" s="430"/>
    </row>
    <row r="182" spans="1:9" s="432" customFormat="1" ht="15">
      <c r="A182" s="431"/>
      <c r="H182" s="263"/>
      <c r="I182" s="263"/>
    </row>
    <row r="183" spans="2:9" ht="16.5" customHeight="1">
      <c r="B183" s="325"/>
      <c r="C183" s="325"/>
      <c r="D183" s="325"/>
      <c r="E183" s="274"/>
      <c r="F183" s="320"/>
      <c r="G183" s="320"/>
      <c r="H183" s="429"/>
      <c r="I183" s="320"/>
    </row>
  </sheetData>
  <mergeCells count="9">
    <mergeCell ref="B158:F158"/>
    <mergeCell ref="B5:I5"/>
    <mergeCell ref="B146:F146"/>
    <mergeCell ref="B149:F149"/>
    <mergeCell ref="B150:F150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hongnm</dc:creator>
  <cp:keywords/>
  <dc:description/>
  <cp:lastModifiedBy>dangkhoait</cp:lastModifiedBy>
  <cp:lastPrinted>2013-08-06T01:53:40Z</cp:lastPrinted>
  <dcterms:created xsi:type="dcterms:W3CDTF">2009-04-23T08:53:00Z</dcterms:created>
  <dcterms:modified xsi:type="dcterms:W3CDTF">2013-08-09T21:15:45Z</dcterms:modified>
  <cp:category/>
  <cp:version/>
  <cp:contentType/>
  <cp:contentStatus/>
</cp:coreProperties>
</file>